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Compras 06 - CRISTIANE\Editais 2022\Tomada de Preços\TP 24 Obras Escolas\"/>
    </mc:Choice>
  </mc:AlternateContent>
  <xr:revisionPtr revIDLastSave="0" documentId="8_{637791E4-1F72-41C2-9E6C-E49C0E5385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2" r:id="rId1"/>
    <sheet name="CRONOGRAMA" sheetId="3" r:id="rId2"/>
  </sheets>
  <externalReferences>
    <externalReference r:id="rId3"/>
    <externalReference r:id="rId4"/>
    <externalReference r:id="rId5"/>
  </externalReferences>
  <definedNames>
    <definedName name="_xlnm.Print_Area" localSheetId="0">ORÇAMENTO!$A$1:$O$86</definedName>
    <definedName name="F_10">#REF!</definedName>
    <definedName name="F_105">#REF!</definedName>
    <definedName name="F_107">#REF!</definedName>
    <definedName name="F_11">#REF!</definedName>
    <definedName name="F_112">#REF!</definedName>
    <definedName name="F_113">#REF!</definedName>
    <definedName name="F_117">#REF!</definedName>
    <definedName name="F_12">#REF!</definedName>
    <definedName name="F_120">#REF!</definedName>
    <definedName name="F_122">#REF!</definedName>
    <definedName name="F_127">#REF!</definedName>
    <definedName name="F_13">#REF!</definedName>
    <definedName name="F_14">#REF!</definedName>
    <definedName name="F_140">#REF!</definedName>
    <definedName name="F_15">#REF!</definedName>
    <definedName name="F_150">#REF!</definedName>
    <definedName name="F_16">#REF!</definedName>
    <definedName name="F_160">#REF!</definedName>
    <definedName name="F_17">#REF!</definedName>
    <definedName name="F_185">#REF!</definedName>
    <definedName name="F_2">#REF!</definedName>
    <definedName name="F_205">#REF!</definedName>
    <definedName name="F_215">#REF!</definedName>
    <definedName name="F_245">#REF!</definedName>
    <definedName name="F_250">#REF!</definedName>
    <definedName name="F_255">#REF!</definedName>
    <definedName name="F_260">#REF!</definedName>
    <definedName name="F_270">#REF!</definedName>
    <definedName name="F_285">#REF!</definedName>
    <definedName name="F_29">#REF!</definedName>
    <definedName name="F_290">#REF!</definedName>
    <definedName name="F_295">#REF!</definedName>
    <definedName name="F_3">#REF!</definedName>
    <definedName name="F_30">#REF!</definedName>
    <definedName name="F_31">#REF!</definedName>
    <definedName name="F_320">#REF!</definedName>
    <definedName name="F_33">#REF!</definedName>
    <definedName name="F_34">#REF!</definedName>
    <definedName name="F_345">#REF!</definedName>
    <definedName name="F_35">#REF!</definedName>
    <definedName name="F_350">#REF!</definedName>
    <definedName name="F_360">#REF!</definedName>
    <definedName name="F_37">#REF!</definedName>
    <definedName name="F_380">#REF!</definedName>
    <definedName name="F_390">#REF!</definedName>
    <definedName name="F_395">#REF!</definedName>
    <definedName name="F_397">#REF!</definedName>
    <definedName name="F_400">#REF!</definedName>
    <definedName name="F_405">#REF!</definedName>
    <definedName name="F_410">#REF!</definedName>
    <definedName name="F_42">#REF!</definedName>
    <definedName name="F_420">#REF!</definedName>
    <definedName name="F_428">#REF!</definedName>
    <definedName name="F_435">#REF!</definedName>
    <definedName name="F_440">#REF!</definedName>
    <definedName name="F_445">#REF!</definedName>
    <definedName name="F_45">#REF!</definedName>
    <definedName name="F_450">#REF!</definedName>
    <definedName name="F_452">#REF!</definedName>
    <definedName name="F_460">#REF!</definedName>
    <definedName name="F_461">#REF!</definedName>
    <definedName name="F_463">#REF!</definedName>
    <definedName name="F_465">#REF!</definedName>
    <definedName name="F_47">#REF!</definedName>
    <definedName name="F_475">#REF!</definedName>
    <definedName name="F_480">#REF!</definedName>
    <definedName name="F_495">#REF!</definedName>
    <definedName name="F_505">#REF!</definedName>
    <definedName name="F_510">#REF!</definedName>
    <definedName name="F_515">#REF!</definedName>
    <definedName name="F_52">#REF!</definedName>
    <definedName name="F_535">#REF!</definedName>
    <definedName name="F_540">#REF!</definedName>
    <definedName name="F_548">#REF!</definedName>
    <definedName name="F_550">#REF!</definedName>
    <definedName name="F_555">#REF!</definedName>
    <definedName name="F_565">#REF!</definedName>
    <definedName name="F_57">#REF!</definedName>
    <definedName name="F_580">#REF!</definedName>
    <definedName name="F_59">#REF!</definedName>
    <definedName name="F_593">#REF!</definedName>
    <definedName name="F_595">#REF!</definedName>
    <definedName name="F_600">#REF!</definedName>
    <definedName name="F_62">#REF!</definedName>
    <definedName name="F_63">#REF!</definedName>
    <definedName name="F_64">#REF!</definedName>
    <definedName name="F_685">#REF!</definedName>
    <definedName name="F_7">#REF!</definedName>
    <definedName name="F_70">#REF!</definedName>
    <definedName name="F_72">#REF!</definedName>
    <definedName name="F_736">#REF!</definedName>
    <definedName name="F_745">#REF!</definedName>
    <definedName name="F_748">#REF!</definedName>
    <definedName name="F_750">#REF!</definedName>
    <definedName name="F_754">#REF!</definedName>
    <definedName name="F_757">#REF!</definedName>
    <definedName name="F_758">#REF!</definedName>
    <definedName name="F_760">#REF!</definedName>
    <definedName name="F_77">#REF!</definedName>
    <definedName name="F_773">#REF!</definedName>
    <definedName name="F_775">#REF!</definedName>
    <definedName name="F_779">#REF!</definedName>
    <definedName name="F_784">#REF!</definedName>
    <definedName name="F_788">#REF!</definedName>
    <definedName name="F_792">#REF!</definedName>
    <definedName name="F_796">#REF!</definedName>
    <definedName name="F_8">#REF!</definedName>
    <definedName name="F_802">#REF!</definedName>
    <definedName name="F_803">#REF!</definedName>
    <definedName name="F_805">#REF!</definedName>
    <definedName name="F_82">#REF!</definedName>
    <definedName name="F_820">#REF!</definedName>
    <definedName name="F_830">#REF!</definedName>
    <definedName name="F_855">#REF!</definedName>
    <definedName name="F_870">#REF!</definedName>
    <definedName name="F_880">#REF!</definedName>
    <definedName name="F_882">#REF!</definedName>
    <definedName name="F_884">#REF!</definedName>
    <definedName name="F_886">#REF!</definedName>
    <definedName name="F_888">#REF!</definedName>
    <definedName name="F_890">#REF!</definedName>
    <definedName name="F_9">#REF!</definedName>
    <definedName name="F_905">#REF!</definedName>
    <definedName name="F_910">#REF!</definedName>
    <definedName name="F_930">#REF!</definedName>
    <definedName name="F_950">#REF!</definedName>
    <definedName name="F_960">#REF!</definedName>
    <definedName name="F_965">#REF!</definedName>
    <definedName name="F_97">#REF!</definedName>
    <definedName name="F_970">#REF!</definedName>
    <definedName name="F_980">#REF!</definedName>
    <definedName name="F_990">#REF!</definedName>
    <definedName name="Modalidades">#REF!</definedName>
  </definedNames>
  <calcPr calcId="191029"/>
</workbook>
</file>

<file path=xl/calcChain.xml><?xml version="1.0" encoding="utf-8"?>
<calcChain xmlns="http://schemas.openxmlformats.org/spreadsheetml/2006/main">
  <c r="A72" i="3" l="1"/>
  <c r="A70" i="3"/>
  <c r="A69" i="3"/>
  <c r="A59" i="3"/>
  <c r="A60" i="3"/>
  <c r="A61" i="3"/>
  <c r="A62" i="3"/>
  <c r="A63" i="3"/>
  <c r="A64" i="3"/>
  <c r="A65" i="3"/>
  <c r="A66" i="3"/>
  <c r="A67" i="3"/>
  <c r="A49" i="3"/>
  <c r="A50" i="3"/>
  <c r="A51" i="3"/>
  <c r="A52" i="3"/>
  <c r="A53" i="3"/>
  <c r="A54" i="3"/>
  <c r="A55" i="3"/>
  <c r="A56" i="3"/>
  <c r="A57" i="3"/>
  <c r="A48" i="3"/>
  <c r="A43" i="3"/>
  <c r="A44" i="3"/>
  <c r="A45" i="3"/>
  <c r="A46" i="3"/>
  <c r="A42" i="3"/>
  <c r="A36" i="3"/>
  <c r="A37" i="3"/>
  <c r="A38" i="3"/>
  <c r="A39" i="3"/>
  <c r="A40" i="3"/>
  <c r="A35" i="3"/>
  <c r="A30" i="3"/>
  <c r="A31" i="3"/>
  <c r="A32" i="3"/>
  <c r="A33" i="3"/>
  <c r="A29" i="3"/>
  <c r="A26" i="3"/>
  <c r="A27" i="3"/>
  <c r="A25" i="3"/>
  <c r="A13" i="3"/>
  <c r="A14" i="3"/>
  <c r="A15" i="3"/>
  <c r="A16" i="3"/>
  <c r="A17" i="3"/>
  <c r="A18" i="3"/>
  <c r="A19" i="3"/>
  <c r="A20" i="3"/>
  <c r="A21" i="3"/>
  <c r="A22" i="3"/>
  <c r="A23" i="3"/>
  <c r="A12" i="3"/>
  <c r="A8" i="3"/>
  <c r="A9" i="3"/>
  <c r="A10" i="3"/>
  <c r="B10" i="3"/>
  <c r="A7" i="3"/>
  <c r="B71" i="3"/>
  <c r="B68" i="3"/>
  <c r="A68" i="3"/>
  <c r="B58" i="3"/>
  <c r="A58" i="3"/>
  <c r="B47" i="3"/>
  <c r="A47" i="3"/>
  <c r="B41" i="3"/>
  <c r="B34" i="3"/>
  <c r="B28" i="3"/>
  <c r="B24" i="3"/>
  <c r="B11" i="3"/>
  <c r="A11" i="3"/>
  <c r="B6" i="3"/>
  <c r="A6" i="3"/>
  <c r="A3" i="3"/>
  <c r="A1" i="3"/>
  <c r="B54" i="3" l="1"/>
  <c r="B53" i="3"/>
  <c r="B52" i="3"/>
  <c r="B51" i="3"/>
  <c r="B50" i="3"/>
  <c r="B49" i="3"/>
  <c r="B36" i="3"/>
  <c r="B37" i="3"/>
  <c r="B38" i="3"/>
  <c r="B39" i="3"/>
  <c r="B23" i="3"/>
  <c r="B12" i="3"/>
  <c r="C49" i="3" l="1"/>
  <c r="I49" i="3" s="1"/>
  <c r="B67" i="3"/>
  <c r="B46" i="3"/>
  <c r="B22" i="3"/>
  <c r="B21" i="3"/>
  <c r="B20" i="3"/>
  <c r="B19" i="3"/>
  <c r="B9" i="3"/>
  <c r="B8" i="3"/>
  <c r="C12" i="3" l="1"/>
  <c r="E12" i="3" s="1"/>
  <c r="C50" i="3"/>
  <c r="K50" i="3" s="1"/>
  <c r="C10" i="3"/>
  <c r="E10" i="3" s="1"/>
  <c r="C36" i="3"/>
  <c r="K36" i="3" s="1"/>
  <c r="C53" i="3"/>
  <c r="I53" i="3" s="1"/>
  <c r="C51" i="3"/>
  <c r="K51" i="3" s="1"/>
  <c r="C38" i="3"/>
  <c r="K38" i="3" s="1"/>
  <c r="C52" i="3"/>
  <c r="K52" i="3" s="1"/>
  <c r="C37" i="3"/>
  <c r="K37" i="3" s="1"/>
  <c r="C23" i="3"/>
  <c r="I23" i="3" s="1"/>
  <c r="C39" i="3"/>
  <c r="K39" i="3" s="1"/>
  <c r="I50" i="3" l="1"/>
  <c r="K53" i="3"/>
  <c r="C9" i="3"/>
  <c r="E9" i="3" s="1"/>
  <c r="C46" i="3"/>
  <c r="K46" i="3" s="1"/>
  <c r="C8" i="3"/>
  <c r="E8" i="3" s="1"/>
  <c r="C67" i="3"/>
  <c r="I67" i="3" s="1"/>
  <c r="C22" i="3"/>
  <c r="E22" i="3" s="1"/>
  <c r="C19" i="3"/>
  <c r="E19" i="3" s="1"/>
  <c r="C21" i="3"/>
  <c r="E21" i="3" s="1"/>
  <c r="C20" i="3"/>
  <c r="E20" i="3" s="1"/>
  <c r="B69" i="3"/>
  <c r="B17" i="3"/>
  <c r="B14" i="3"/>
  <c r="B16" i="3"/>
  <c r="B57" i="3"/>
  <c r="B56" i="3"/>
  <c r="B55" i="3"/>
  <c r="B65" i="3"/>
  <c r="B64" i="3"/>
  <c r="C54" i="3" l="1"/>
  <c r="K54" i="3" s="1"/>
  <c r="B44" i="3"/>
  <c r="B15" i="3"/>
  <c r="C17" i="3" l="1"/>
  <c r="E17" i="3" s="1"/>
  <c r="C65" i="3"/>
  <c r="I65" i="3" s="1"/>
  <c r="C69" i="3"/>
  <c r="K69" i="3" s="1"/>
  <c r="C55" i="3"/>
  <c r="K55" i="3" s="1"/>
  <c r="C57" i="3"/>
  <c r="C16" i="3"/>
  <c r="E16" i="3" s="1"/>
  <c r="C56" i="3"/>
  <c r="K56" i="3" s="1"/>
  <c r="C14" i="3"/>
  <c r="E14" i="3" s="1"/>
  <c r="C64" i="3"/>
  <c r="G64" i="3" s="1"/>
  <c r="B66" i="3"/>
  <c r="B63" i="3"/>
  <c r="K57" i="3" l="1"/>
  <c r="I57" i="3"/>
  <c r="C44" i="3"/>
  <c r="K44" i="3" s="1"/>
  <c r="C15" i="3"/>
  <c r="E15" i="3" s="1"/>
  <c r="I44" i="3" l="1"/>
  <c r="C66" i="3"/>
  <c r="I66" i="3" s="1"/>
  <c r="C63" i="3"/>
  <c r="G63" i="3" s="1"/>
  <c r="B62" i="3" l="1"/>
  <c r="B61" i="3"/>
  <c r="C62" i="3" l="1"/>
  <c r="I62" i="3" s="1"/>
  <c r="C61" i="3"/>
  <c r="I61" i="3" s="1"/>
  <c r="B72" i="3"/>
  <c r="B70" i="3"/>
  <c r="B60" i="3"/>
  <c r="B59" i="3"/>
  <c r="B48" i="3"/>
  <c r="B45" i="3"/>
  <c r="B43" i="3"/>
  <c r="B42" i="3"/>
  <c r="B40" i="3"/>
  <c r="B35" i="3"/>
  <c r="C40" i="3" l="1"/>
  <c r="K40" i="3" s="1"/>
  <c r="C70" i="3"/>
  <c r="I70" i="3" s="1"/>
  <c r="C60" i="3"/>
  <c r="I60" i="3" s="1"/>
  <c r="C45" i="3"/>
  <c r="K45" i="3" s="1"/>
  <c r="C35" i="3"/>
  <c r="K35" i="3" s="1"/>
  <c r="C59" i="3"/>
  <c r="K59" i="3" s="1"/>
  <c r="C42" i="3"/>
  <c r="I42" i="3" s="1"/>
  <c r="B33" i="3"/>
  <c r="B32" i="3"/>
  <c r="B31" i="3"/>
  <c r="B30" i="3"/>
  <c r="B29" i="3"/>
  <c r="B25" i="3"/>
  <c r="B27" i="3"/>
  <c r="B26" i="3"/>
  <c r="B18" i="3"/>
  <c r="B13" i="3"/>
  <c r="C72" i="3" l="1"/>
  <c r="K72" i="3" s="1"/>
  <c r="K74" i="3" s="1"/>
  <c r="C48" i="3"/>
  <c r="C43" i="3" l="1"/>
  <c r="I43" i="3" s="1"/>
  <c r="I48" i="3"/>
  <c r="G48" i="3"/>
  <c r="C29" i="3"/>
  <c r="G29" i="3" s="1"/>
  <c r="C30" i="3"/>
  <c r="G30" i="3" s="1"/>
  <c r="C33" i="3"/>
  <c r="G33" i="3" s="1"/>
  <c r="C25" i="3"/>
  <c r="G25" i="3" s="1"/>
  <c r="C18" i="3"/>
  <c r="E18" i="3" s="1"/>
  <c r="C32" i="3"/>
  <c r="I32" i="3" s="1"/>
  <c r="C31" i="3"/>
  <c r="G31" i="3" s="1"/>
  <c r="C27" i="3"/>
  <c r="G27" i="3" s="1"/>
  <c r="C26" i="3"/>
  <c r="G26" i="3" s="1"/>
  <c r="C13" i="3" l="1"/>
  <c r="E13" i="3" s="1"/>
  <c r="I74" i="3"/>
  <c r="G32" i="3"/>
  <c r="G74" i="3" s="1"/>
  <c r="B7" i="3" l="1"/>
  <c r="C7" i="3" l="1"/>
  <c r="E7" i="3" s="1"/>
  <c r="E74" i="3" s="1"/>
  <c r="C73" i="3"/>
  <c r="J74" i="3" l="1"/>
  <c r="F74" i="3"/>
  <c r="H74" i="3"/>
  <c r="D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6" authorId="0" shapeId="0" xr:uid="{00000000-0006-0000-0100-000001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automático. </t>
        </r>
        <r>
          <rPr>
            <sz val="9"/>
            <color rgb="FF000000"/>
            <rFont val="Tahoma"/>
            <family val="2"/>
            <charset val="1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rgb="FF000000"/>
            <rFont val="Tahoma"/>
            <family val="2"/>
            <charset val="1"/>
          </rPr>
          <t>B13</t>
        </r>
        <r>
          <rPr>
            <sz val="9"/>
            <color rgb="FF000000"/>
            <rFont val="Tahoma"/>
            <family val="2"/>
            <charset val="1"/>
          </rPr>
          <t xml:space="preserve"> e arraste a fórmula para baixo para preencher as demais linhas.
</t>
        </r>
      </text>
    </comment>
    <comment ref="B6" authorId="0" shapeId="0" xr:uid="{00000000-0006-0000-0100-000002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</t>
        </r>
        <r>
          <rPr>
            <sz val="9"/>
            <color rgb="FF000000"/>
            <rFont val="Tahoma"/>
            <family val="2"/>
            <charset val="1"/>
          </rPr>
          <t xml:space="preserve">Informe o número do item, conforme codificação própria. Aceita caracteres alfanuméricos. Exemplos: 1.1, 1.2, 1.2.1, etc. </t>
        </r>
      </text>
    </comment>
    <comment ref="C6" authorId="0" shapeId="0" xr:uid="{00000000-0006-0000-0100-000003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>Selecione na lista suspensa a</t>
        </r>
        <r>
          <rPr>
            <b/>
            <sz val="9"/>
            <color rgb="FF000000"/>
            <rFont val="Tahoma"/>
            <family val="2"/>
            <charset val="1"/>
          </rPr>
          <t xml:space="preserve"> </t>
        </r>
        <r>
          <rPr>
            <sz val="9"/>
            <color rgb="FF000000"/>
            <rFont val="Tahoma"/>
            <family val="2"/>
            <charset val="1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D6" authorId="0" shapeId="0" xr:uid="{00000000-0006-0000-0100-000004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E6" authorId="0" shapeId="0" xr:uid="{00000000-0006-0000-0100-000005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</t>
        </r>
        <r>
          <rPr>
            <sz val="9"/>
            <color rgb="FF000000"/>
            <rFont val="Tahoma"/>
            <family val="2"/>
            <charset val="1"/>
          </rPr>
          <t xml:space="preserve">Informe a Data de Referência da tabela ou do orçamento/cotação utilizado na composição do preço unitário estimado.
</t>
        </r>
      </text>
    </comment>
    <comment ref="F6" authorId="0" shapeId="0" xr:uid="{00000000-0006-0000-0100-000006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
</t>
        </r>
        <r>
          <rPr>
            <sz val="9"/>
            <color rgb="FF000000"/>
            <rFont val="Tahoma"/>
            <family val="2"/>
            <charset val="1"/>
          </rPr>
          <t>Informe a descrição do item. Campo limitado a 300 caracteres.</t>
        </r>
      </text>
    </comment>
    <comment ref="K7" authorId="0" shapeId="0" xr:uid="{00000000-0006-0000-0100-000007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automático. </t>
        </r>
        <r>
          <rPr>
            <sz val="9"/>
            <color rgb="FF000000"/>
            <rFont val="Tahoma"/>
            <family val="2"/>
            <charset val="1"/>
          </rPr>
          <t xml:space="preserve">Preço total estimado para o item. 
 Selecione a célula </t>
        </r>
        <r>
          <rPr>
            <b/>
            <sz val="9"/>
            <color rgb="FF000000"/>
            <rFont val="Tahoma"/>
            <family val="2"/>
            <charset val="1"/>
          </rPr>
          <t>K13</t>
        </r>
        <r>
          <rPr>
            <sz val="9"/>
            <color rgb="FF000000"/>
            <rFont val="Tahoma"/>
            <family val="2"/>
            <charset val="1"/>
          </rPr>
          <t xml:space="preserve"> e arraste a fórmula para baixo para preencher as demais linhas.
</t>
        </r>
      </text>
    </comment>
    <comment ref="M8" authorId="0" shapeId="0" xr:uid="{00000000-0006-0000-0100-000008000000}">
      <text>
        <r>
          <rPr>
            <b/>
            <sz val="9"/>
            <color rgb="FF000000"/>
            <rFont val="Tahoma"/>
            <family val="2"/>
            <charset val="1"/>
          </rPr>
          <t xml:space="preserve">Campo de preenchimento obrigatório. 
</t>
        </r>
        <r>
          <rPr>
            <sz val="9"/>
            <color rgb="FF000000"/>
            <rFont val="Tahoma"/>
            <family val="2"/>
            <charset val="1"/>
          </rPr>
          <t>Informar o preço unitário estimado incluindo o BDI. O valor preenchido será sempre arredondado para três casas decimais após a vírgula.</t>
        </r>
      </text>
    </comment>
    <comment ref="N8" authorId="0" shapeId="0" xr:uid="{00000000-0006-0000-0100-000009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
</t>
        </r>
        <r>
          <rPr>
            <sz val="9"/>
            <color rgb="FF000000"/>
            <rFont val="Tahoma"/>
            <family val="2"/>
            <charset val="1"/>
          </rPr>
          <t>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O8" authorId="0" shapeId="0" xr:uid="{00000000-0006-0000-0100-00000A000000}">
      <text>
        <r>
          <rPr>
            <b/>
            <sz val="9"/>
            <color rgb="FF000000"/>
            <rFont val="Tahoma"/>
            <family val="2"/>
            <charset val="1"/>
          </rPr>
          <t xml:space="preserve">Obrigatório para Obras e Serviços de Engenharia. 
</t>
        </r>
        <r>
          <rPr>
            <sz val="9"/>
            <color rgb="FF000000"/>
            <rFont val="Tahoma"/>
            <family val="2"/>
            <charset val="1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<sst xmlns="http://schemas.openxmlformats.org/spreadsheetml/2006/main" count="350" uniqueCount="233">
  <si>
    <t>M</t>
  </si>
  <si>
    <t>UN</t>
  </si>
  <si>
    <t>M2</t>
  </si>
  <si>
    <t>98459</t>
  </si>
  <si>
    <t>TAPUME COM TELHA METÁLICA. AF_05/2018</t>
  </si>
  <si>
    <t>92543</t>
  </si>
  <si>
    <t>TRAMA DE MADEIRA COMPOSTA POR TERÇAS PARA TELHADOS DE ATÉ 2 ÁGUAS PARA TELHA ONDULADA DE FIBROCIMENTO, METÁLICA, PLÁSTICA OU TERMOACÚSTICA, INCLUSO TRANSPORTE VERTICAL. AF_07/2019</t>
  </si>
  <si>
    <t>92562</t>
  </si>
  <si>
    <t>FABRICAÇÃO E INSTALAÇÃO DE TESOURA INTEIRA EM MADEIRA NÃO APARELHADA, VÃO DE 10 M, PARA TELHA ONDULADA DE FIBROCIMENTO, METÁLICA, PLÁSTICA OU TERMOACÚSTICA, INCLUSO IÇAMENTO. AF_07/2019</t>
  </si>
  <si>
    <t>94207</t>
  </si>
  <si>
    <t>TELHAMENTO COM TELHA ONDULADA DE FIBROCIMENTO E = 6 MM, COM RECOBRIMENTO LATERAL DE 1/4 DE ONDA PARA TELHADO COM INCLINAÇÃO MAIOR QUE 10°, COM ATÉ 2 ÁGUAS, INCLUSO IÇAMENTO. AF_07/2019</t>
  </si>
  <si>
    <t>94223</t>
  </si>
  <si>
    <t>CUMEEIRA PARA TELHA DE FIBROCIMENTO ONDULADA E = 6 MM, INCLUSO ACESSÓRIOS DE FIXAÇÃO E IÇAMENTO. AF_07/2019</t>
  </si>
  <si>
    <t>94228</t>
  </si>
  <si>
    <t>CALHA EM CHAPA DE AÇO GALVANIZADO NÚMERO 24, DESENVOLVIMENTO DE 50 CM, INCLUSO TRANSPORTE VERTICAL. AF_07/2019</t>
  </si>
  <si>
    <t>KG</t>
  </si>
  <si>
    <t>M3</t>
  </si>
  <si>
    <t>90793</t>
  </si>
  <si>
    <t>KIT DE PORTA-PRONTA DE MADEIRA EM ACABAMENTO MELAMÍNICO BRANCO, FOLHA PESADA OU SUPERPESADA, 90X210CM, FIXAÇÃO COM PREENCHIMENTO TOTAL DE ESPUMA EXPANSIVA - FORNECIMENTO E INSTALAÇÃO. AF_12/2019</t>
  </si>
  <si>
    <t>94559</t>
  </si>
  <si>
    <t>JANELA DE AÇO TIPO BASCULANTE PARA VIDROS, COM BATENTE, FERRAGENS E PINTURA ANTICORROSIVA. EXCLUSIVE VIDROS, ACABAMENTO, ALIZAR E CONTRAMARCO. FORNECIMENTO E INSTALAÇÃO. AF_12/2019</t>
  </si>
  <si>
    <t>102152</t>
  </si>
  <si>
    <t>INSTALAÇÃO DE VIDRO LISO, E = 4 MM, EM ESQUADRIA DE MADEIRA, FIXADO COM BAGUETE. AF_01/2021</t>
  </si>
  <si>
    <t>101176</t>
  </si>
  <si>
    <t>ESTACA BROCA DE CONCRETO, DIÂMETRO DE 30CM, ESCAVAÇÃO MANUAL COM TRADO CONCHA, INTEIRAMENTE ARMADA. AF_05/2020</t>
  </si>
  <si>
    <t>96621</t>
  </si>
  <si>
    <t>LASTRO COM MATERIAL GRANULAR, APLICAÇÃO EM BLOCOS DE COROAMENTO, ESPESSURA DE *5 CM*. AF_08/2017</t>
  </si>
  <si>
    <t>92269</t>
  </si>
  <si>
    <t>FABRICAÇÃO DE FÔRMA PARA PILARES E ESTRUTURAS SIMILARES, EM MADEIRA SERRADA, E=25 MM. AF_09/2020</t>
  </si>
  <si>
    <t>92270</t>
  </si>
  <si>
    <t>FABRICAÇÃO DE FÔRMA PARA VIGAS, COM MADEIRA SERRADA, E = 25 MM. AF_09/2020</t>
  </si>
  <si>
    <t>96533</t>
  </si>
  <si>
    <t>FABRICAÇÃO, MONTAGEM E DESMONTAGEM DE FÔRMA PARA VIGA BALDRAME, EM MADEIRA SERRADA, E=25 MM, 2 UTILIZAÇÕES. AF_06/2017</t>
  </si>
  <si>
    <t>96534</t>
  </si>
  <si>
    <t>FABRICAÇÃO, MONTAGEM E DESMONTAGEM DE FÔRMA PARA BLOCO DE COROAMENTO, EM MADEIRA SERRADA, E=25 MM, 4 UTILIZAÇÕES. AF_06/2017</t>
  </si>
  <si>
    <t>92760</t>
  </si>
  <si>
    <t>92762</t>
  </si>
  <si>
    <t>96544</t>
  </si>
  <si>
    <t>ARMAÇÃO DE BLOCO, VIGA BALDRAME OU SAPATA UTILIZANDO AÇO CA-50 DE 6,3 MM - MONTAGEM. AF_06/2017</t>
  </si>
  <si>
    <t>96546</t>
  </si>
  <si>
    <t>ARMAÇÃO DE BLOCO, VIGA BALDRAME OU SAPATA UTILIZANDO AÇO CA-50 DE 10 MM - MONTAGEM. AF_06/2017</t>
  </si>
  <si>
    <t>94971</t>
  </si>
  <si>
    <t>CONCRETO FCK = 25MPA, TRAÇO 1:2,3:2,7 (EM MASSA SECA DE CIMENTO/ AREIA MÉDIA/ BRITA 1) - PREPARO MECÂNICO COM BETONEIRA 600 L. AF_05/2021</t>
  </si>
  <si>
    <t>96555</t>
  </si>
  <si>
    <t>CONCRETAGEM DE BLOCOS DE COROAMENTO E VIGAS BALDRAME, FCK 30 MPA, COM USO DE JERICA  LANÇAMENTO, ADENSAMENTO E ACABAMENTO. AF_06/2017</t>
  </si>
  <si>
    <t>93186</t>
  </si>
  <si>
    <t>VERGA MOLDADA IN LOCO EM CONCRETO PARA JANELAS COM ATÉ 1,5 M DE VÃO. AF_03/2016</t>
  </si>
  <si>
    <t>93196</t>
  </si>
  <si>
    <t>CONTRAVERGA MOLDADA IN LOCO EM CONCRETO PARA VÃOS DE ATÉ 1,5 M DE COMPRIMENTO. AF_03/2016</t>
  </si>
  <si>
    <t>98557</t>
  </si>
  <si>
    <t>IMPERMEABILIZAÇÃO DE SUPERFÍCIE COM EMULSÃO ASFÁLTICA, 2 DEMÃOS AF_06/2018</t>
  </si>
  <si>
    <t>91854</t>
  </si>
  <si>
    <t>ELETRODUTO FLEXÍVEL CORRUGADO, PVC, DN 25 MM (3/4"), PARA CIRCUITOS TERMINAIS, INSTALADO EM PAREDE - FORNECIMENTO E INSTALAÇÃO. AF_12/2015</t>
  </si>
  <si>
    <t>91864</t>
  </si>
  <si>
    <t>ELETRODUTO RÍGIDO ROSCÁVEL, PVC, DN 32 MM (1"), PARA CIRCUITOS TERMINAIS, INSTALADO EM FORRO - FORNECIMENTO E INSTALAÇÃO. AF_12/2015</t>
  </si>
  <si>
    <t>91926</t>
  </si>
  <si>
    <t>CABO DE COBRE FLEXÍVEL ISOLADO, 2,5 MM², ANTI-CHAMA 450/750 V, PARA CIRCUITOS TERMINAIS - FORNECIMENTO E INSTALAÇÃO. AF_12/2015</t>
  </si>
  <si>
    <t>91932</t>
  </si>
  <si>
    <t>CABO DE COBRE FLEXÍVEL ISOLADO, 10 MM², ANTI-CHAMA 450/750 V, PARA CIRCUITOS TERMINAIS - FORNECIMENTO E INSTALAÇÃO. AF_12/2015</t>
  </si>
  <si>
    <t>93655</t>
  </si>
  <si>
    <t>DISJUNTOR MONOPOLAR TIPO DIN, CORRENTE NOMINAL DE 20A - FORNECIMENTO E INSTALAÇÃO. AF_10/2020</t>
  </si>
  <si>
    <t>91993</t>
  </si>
  <si>
    <t>TOMADA ALTA DE EMBUTIR (1 MÓDULO), 2P+T 20 A, INCLUINDO SUPORTE E PLACA - FORNECIMENTO E INSTALAÇÃO. AF_12/2015</t>
  </si>
  <si>
    <t>92004</t>
  </si>
  <si>
    <t>TOMADA MÉDIA DE EMBUTIR (2 MÓDULOS), 2P+T 10 A, INCLUINDO SUPORTE E PLACA - FORNECIMENTO E INSTALAÇÃO. AF_12/2015</t>
  </si>
  <si>
    <t>92027</t>
  </si>
  <si>
    <t>INTERRUPTOR SIMPLES (2 MÓDULOS) COM 1 TOMADA DE EMBUTIR 2P+T 10 A,  INCLUINDO SUPORTE E PLACA - FORNECIMENTO E INSTALAÇÃO. AF_12/2015</t>
  </si>
  <si>
    <t>97585</t>
  </si>
  <si>
    <t>LUMINÁRIA TIPO CALHA, DE SOBREPOR, COM 2 LÂMPADAS TUBULARES FLUORESCENTES DE 18 W, COM REATOR DE PARTIDA RÁPIDA - FORNECIMENTO E INSTALAÇÃO. AF_02/2020</t>
  </si>
  <si>
    <t>91790</t>
  </si>
  <si>
    <t>(COMPOSIÇÃO REPRESENTATIVA) DO SERVIÇO DE INSTALAÇÃO DE TUBOS DE PVC, SÉRIE R, ÁGUA PLUVIAL, DN 100 MM (INSTALADO EM RAMAL DE ENCAMINHAMENTO, OU CONDUTORES VERTICAIS), INCLUSIVE CONEXÕES, CORTES E FIXAÇÕES, PARA PRÉDIOS. AF_10/2015</t>
  </si>
  <si>
    <t>97901</t>
  </si>
  <si>
    <t>CAIXA ENTERRADA HIDRÁULICA RETANGULAR EM ALVENARIA COM TIJOLOS CERÂMICOS MACIÇOS, DIMENSÕES INTERNAS: 0,4X0,4X0,4 M PARA REDE DE ESGOTO. AF_12/2020</t>
  </si>
  <si>
    <t>96527</t>
  </si>
  <si>
    <t>ESCAVAÇÃO MANUAL DE VALA PARA VIGA BALDRAME (INCLUINDO ESCAVAÇÃO PARA COLOCAÇÃO DE FÔRMAS). AF_06/2017</t>
  </si>
  <si>
    <t>93382</t>
  </si>
  <si>
    <t>REATERRO MANUAL DE VALAS COM COMPACTAÇÃO MECANIZADA. AF_04/2016</t>
  </si>
  <si>
    <t>88415</t>
  </si>
  <si>
    <t>APLICAÇÃO MANUAL DE FUNDO SELADOR ACRÍLICO EM PAREDES EXTERNAS DE CASAS. AF_06/2014</t>
  </si>
  <si>
    <t>88489</t>
  </si>
  <si>
    <t>APLICAÇÃO MANUAL DE PINTURA COM TINTA LÁTEX ACRÍLICA EM PAREDES, DUAS DEMÃOS. AF_06/2014</t>
  </si>
  <si>
    <t>102197</t>
  </si>
  <si>
    <t>PINTURA FUNDO NIVELADOR ALQUÍDICO BRANCO EM MADEIRA. AF_01/2021</t>
  </si>
  <si>
    <t>102208</t>
  </si>
  <si>
    <t>PINTURA TINTA DE ACABAMENTO (PIGMENTADA) ESMALTE SINTÉTICO FOSCO EM MADEIRA, 1 DEMÃO. AF_01/2021</t>
  </si>
  <si>
    <t>100722</t>
  </si>
  <si>
    <t>PINTURA COM TINTA ALQUÍDICA DE FUNDO (TIPO ZARCÃO) APLICADA A ROLO OU PINCEL SOBRE SUPERFÍCIES METÁLICAS (EXCETO PERFIL) EXECUTADO EM OBRA (POR DEMÃO). AF_01/2020</t>
  </si>
  <si>
    <t>100742</t>
  </si>
  <si>
    <t>PINTURA COM TINTA ALQUÍDICA DE ACABAMENTO (ESMALTE SINTÉTICO ACETINADO) APLICADA A ROLO OU PINCEL SOBRE SUPERFÍCIES METÁLICAS (EXCETO PERFIL) EXECUTADO EM OBRA (POR DEMÃO). AF_01/2020</t>
  </si>
  <si>
    <t>87257</t>
  </si>
  <si>
    <t>REVESTIMENTO CERÂMICO PARA PISO COM PLACAS TIPO ESMALTADA EXTRA DE DIMENSÕES 60X60 CM APLICADA EM AMBIENTES DE ÁREA MAIOR QUE 10 M2. AF_06/2014</t>
  </si>
  <si>
    <t>87765</t>
  </si>
  <si>
    <t>CONTRAPISO EM ARGAMASSA TRAÇO 1:4 (CIMENTO E AREIA), PREPARO MECÂNICO COM BETONEIRA 400 L, APLICADO EM ÁREAS MOLHADAS SOBRE IMPERMEABILIZAÇÃO, ACABAMENTO NÃO REFORÇADO, ESPESSURA 4CM. AF_07/2021</t>
  </si>
  <si>
    <t>87878</t>
  </si>
  <si>
    <t>CHAPISCO APLICADO EM ALVENARIAS E ESTRUTURAS DE CONCRETO INTERNAS, COM COLHER DE PEDREIRO.  ARGAMASSA TRAÇO 1:3 COM PREPARO MANUAL. AF_06/2014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</si>
  <si>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</si>
  <si>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</si>
  <si>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96112</t>
  </si>
  <si>
    <t>FORRO EM MADEIRA PINUS, PARA AMBIENTES RESIDENCIAIS, INCLUSIVE ESTRUTURA DE FIXAÇÃO. AF_05/2017</t>
  </si>
  <si>
    <t>96111</t>
  </si>
  <si>
    <t>96121</t>
  </si>
  <si>
    <t>ACABAMENTOS PARA FORRO (RODA-FORRO EM PERFIL METÁLICO E PLÁSTICO). AF_05/2017</t>
  </si>
  <si>
    <t>99811</t>
  </si>
  <si>
    <t>LIMPEZA DE CONTRAPISO COM VASSOURA A SECO. AF_04/2019</t>
  </si>
  <si>
    <t>99059</t>
  </si>
  <si>
    <t>LOCACAO CONVENCIONAL DE OBRA, UTILIZANDO GABARITO DE TÁBUAS CORRIDAS PONTALETADAS A CADA 2,00M -  2 UTILIZAÇÕES. AF_10/2018</t>
  </si>
  <si>
    <t>98524</t>
  </si>
  <si>
    <t>N° Ordem</t>
  </si>
  <si>
    <t>Nº Item*</t>
  </si>
  <si>
    <t>Fonte de Referência**</t>
  </si>
  <si>
    <t>Código de Referência**</t>
  </si>
  <si>
    <t>Data de Referência**</t>
  </si>
  <si>
    <t>Descrição do item*</t>
  </si>
  <si>
    <t>Estimativa</t>
  </si>
  <si>
    <t>Qtd.*</t>
  </si>
  <si>
    <t>Unid.*</t>
  </si>
  <si>
    <t>Preço Total (R$)</t>
  </si>
  <si>
    <t>Material/Equip (R$)</t>
  </si>
  <si>
    <t>Mâo-de-obra (R$)</t>
  </si>
  <si>
    <t>Material/ Equip(R$)</t>
  </si>
  <si>
    <t>Mão-de-obra (R$)</t>
  </si>
  <si>
    <t>Total (R$)</t>
  </si>
  <si>
    <t>% BDI**</t>
  </si>
  <si>
    <t>% Encargos Sociais**</t>
  </si>
  <si>
    <t>SINAPI</t>
  </si>
  <si>
    <t>m2</t>
  </si>
  <si>
    <t>un</t>
  </si>
  <si>
    <t>COMPOSICAO_PROPRIA</t>
  </si>
  <si>
    <t>BDI</t>
  </si>
  <si>
    <t>Encargos</t>
  </si>
  <si>
    <t>TOTAL</t>
  </si>
  <si>
    <t>C1</t>
  </si>
  <si>
    <t>C2</t>
  </si>
  <si>
    <t>94590</t>
  </si>
  <si>
    <t>CONTRAMARCO DE ALUMÍNIO, FIXAÇÃO COM PARAFUSO - FORNECIMENTO E INSTALAÇÃO. AF_12/2019</t>
  </si>
  <si>
    <t>1.1</t>
  </si>
  <si>
    <t>SERVIÇOS INICIAIS</t>
  </si>
  <si>
    <t>ESQUADRIAS</t>
  </si>
  <si>
    <t>2.3</t>
  </si>
  <si>
    <t>2.6</t>
  </si>
  <si>
    <t>2.9</t>
  </si>
  <si>
    <t>3.1</t>
  </si>
  <si>
    <t>3.2</t>
  </si>
  <si>
    <t>4.2</t>
  </si>
  <si>
    <t>5.2</t>
  </si>
  <si>
    <t>3.3</t>
  </si>
  <si>
    <t>4.1</t>
  </si>
  <si>
    <t>4.3</t>
  </si>
  <si>
    <t>4.4</t>
  </si>
  <si>
    <t>4.5</t>
  </si>
  <si>
    <t>6.1</t>
  </si>
  <si>
    <t>5.3</t>
  </si>
  <si>
    <t>7.1</t>
  </si>
  <si>
    <t>8.2</t>
  </si>
  <si>
    <t>8.7</t>
  </si>
  <si>
    <t>8.5</t>
  </si>
  <si>
    <t>8.6</t>
  </si>
  <si>
    <t>8.8</t>
  </si>
  <si>
    <t>8.9</t>
  </si>
  <si>
    <t>9.1</t>
  </si>
  <si>
    <t>10.1</t>
  </si>
  <si>
    <t>103335</t>
  </si>
  <si>
    <t>ALVENARIA DE VEDAÇÃO DE BLOCOS CERÂMICOS FURADOS NA HORIZONTAL DE 14X9X19 CM (ESPESSURA 14 CM, BLOCO DEITADO) E ARGAMASSA DE ASSENTAMENTO COM PREPARO MANUAL. AF_12/2021</t>
  </si>
  <si>
    <t>ARMAÇÃO DE PILAR OU VIGA DE ESTRUTURA CONVENCIONAL DE CONCRETO ARMADO UTILIZANDO AÇO CA-50 DE 6,3 MM - MONTAGEM. AF_06/2022</t>
  </si>
  <si>
    <t>ARMAÇÃO DE PILAR OU VIGA DE ESTRUTURA CONVENCIONAL DE CONCRETO ARMADO UTILIZANDO AÇO CA-50 DE 10,0 MM - MONTAGEM. AF_06/2022</t>
  </si>
  <si>
    <t>FORRO EM RÉGUAS DE PVC, FRISADO, PARA AMBIENTES RESIDENCIAIS, INCLUSIVE ESTRUTURA DE FIXAÇÃO. AF_05/2017_PS</t>
  </si>
  <si>
    <t>1.2</t>
  </si>
  <si>
    <t>INFRAESTRUTURA</t>
  </si>
  <si>
    <t>PAREDES</t>
  </si>
  <si>
    <t>SUPRAESTRUTURA</t>
  </si>
  <si>
    <t>COBERTURA</t>
  </si>
  <si>
    <t>INSTALAÇÕES PLUVIAIS</t>
  </si>
  <si>
    <t>SERVIÇOS FINAIS</t>
  </si>
  <si>
    <t xml:space="preserve">RELATÓRIO GLOBAL </t>
  </si>
  <si>
    <t>Data Referência</t>
  </si>
  <si>
    <t>DESCRIÇÃO DO OBJETO</t>
  </si>
  <si>
    <t>ÓRGÃO</t>
  </si>
  <si>
    <t>PREÇO ORÇADO ESTIMADO</t>
  </si>
  <si>
    <t>PREFEITURA MUNICIPAL DE TRIUNFO/RS</t>
  </si>
  <si>
    <t>Data Emissão</t>
  </si>
  <si>
    <t>Subtotal Item</t>
  </si>
  <si>
    <t>Preço unitário (R$)</t>
  </si>
  <si>
    <t>1.3</t>
  </si>
  <si>
    <t>1.4</t>
  </si>
  <si>
    <t>2.1</t>
  </si>
  <si>
    <t>2.2</t>
  </si>
  <si>
    <t>2.4</t>
  </si>
  <si>
    <t>2.5</t>
  </si>
  <si>
    <t>2.7</t>
  </si>
  <si>
    <t>2.8</t>
  </si>
  <si>
    <t>2.10</t>
  </si>
  <si>
    <t>5.1</t>
  </si>
  <si>
    <t>6.2</t>
  </si>
  <si>
    <t>6.3</t>
  </si>
  <si>
    <t>7.2</t>
  </si>
  <si>
    <t>7.3</t>
  </si>
  <si>
    <t>7.4</t>
  </si>
  <si>
    <t>7.5</t>
  </si>
  <si>
    <t>7.6</t>
  </si>
  <si>
    <t>7.7</t>
  </si>
  <si>
    <t>8.1</t>
  </si>
  <si>
    <t>8.3</t>
  </si>
  <si>
    <t>8.4</t>
  </si>
  <si>
    <t>9.2</t>
  </si>
  <si>
    <t>ASSENTAMENTO DE PEDRA GRÊS PARA ALICERCE</t>
  </si>
  <si>
    <t>PLACA DE OBRA EM CHAPA DE ACO GALVANIZADO</t>
  </si>
  <si>
    <t>2.11</t>
  </si>
  <si>
    <t>2.12</t>
  </si>
  <si>
    <t>6.4</t>
  </si>
  <si>
    <t>6.5</t>
  </si>
  <si>
    <t>REVESTIMENTO DE PAREDE E PISO</t>
  </si>
  <si>
    <t>7.8</t>
  </si>
  <si>
    <t>7.9</t>
  </si>
  <si>
    <t>7.10</t>
  </si>
  <si>
    <t>INSTALAÇÕES ELÉTRICAS</t>
  </si>
  <si>
    <t>LIMPEZA MANUAL DE VEGETAÇÃO EM TERRENO COM ENXADA_AF05/2018</t>
  </si>
  <si>
    <t>SECRETARIA MUNICIPAL DE COORDENAÇÃO E PLANEJAMENTO</t>
  </si>
  <si>
    <t>Item</t>
  </si>
  <si>
    <t xml:space="preserve">Descrição dos Serviços </t>
  </si>
  <si>
    <t>VALOR TOTAL</t>
  </si>
  <si>
    <t>%</t>
  </si>
  <si>
    <t>1º Mês</t>
  </si>
  <si>
    <t>2º Mês</t>
  </si>
  <si>
    <t>3º Mês</t>
  </si>
  <si>
    <t>4º Mês</t>
  </si>
  <si>
    <t>Mat./M.Obra</t>
  </si>
  <si>
    <t>TOTAL DAS MEDIÇÕES</t>
  </si>
  <si>
    <t xml:space="preserve">                  </t>
  </si>
  <si>
    <t>MEDIÇÕES  ACUMULADAS</t>
  </si>
  <si>
    <t>5.4</t>
  </si>
  <si>
    <t>5.5</t>
  </si>
  <si>
    <t>5.6</t>
  </si>
  <si>
    <t>AMPLIAÇÃO EMEF OSWALDO ARANHA - SALA DE ACESSIBILIDADE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</si>
</sst>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/m/yyyy"/>
    <numFmt numFmtId="165" formatCode="&quot;R$ &quot;#,##0.00"/>
    <numFmt numFmtId="166" formatCode="dd/mm/yy;@"/>
    <numFmt numFmtId="167" formatCode="_-* #,##0.00_-;\-* #,##0.00_-;_-* \-??_-;_-@_-"/>
    <numFmt numFmtId="168" formatCode="[$-416]mmm\-yy;@"/>
    <numFmt numFmtId="169" formatCode="_(&quot;R$&quot;* #,##0.00_);_(&quot;R$&quot;* \(#,##0.00\);_(&quot;R$&quot;* \-??_);_(@_)"/>
    <numFmt numFmtId="170" formatCode="_(* #,##0.00_);_(* \(#,##0.00\);_(* \-??_);_(@_)"/>
    <numFmt numFmtId="171" formatCode="&quot;R$&quot;\ #,##0.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name val="Arial"/>
      <family val="2"/>
      <charset val="1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rgb="FFFFFFFF"/>
      <name val="Arial"/>
      <family val="2"/>
    </font>
    <font>
      <sz val="9"/>
      <name val="Arial"/>
      <family val="2"/>
    </font>
    <font>
      <sz val="9"/>
      <color rgb="FFFFFFFF"/>
      <name val="Arial"/>
      <family val="2"/>
    </font>
    <font>
      <b/>
      <sz val="9"/>
      <name val="Arial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CFE0F1"/>
      </patternFill>
    </fill>
    <fill>
      <patternFill patternType="solid">
        <fgColor theme="0" tint="-0.14999847407452621"/>
        <bgColor rgb="FFCFE0F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33339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rgb="FF333399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9" fontId="6" fillId="0" borderId="0" applyBorder="0" applyProtection="0"/>
    <xf numFmtId="0" fontId="6" fillId="0" borderId="0"/>
    <xf numFmtId="170" fontId="6" fillId="0" borderId="0" applyBorder="0" applyProtection="0"/>
    <xf numFmtId="170" fontId="6" fillId="0" borderId="0" applyBorder="0" applyProtection="0"/>
    <xf numFmtId="43" fontId="2" fillId="0" borderId="0" applyFont="0" applyFill="0" applyBorder="0" applyAlignment="0" applyProtection="0"/>
  </cellStyleXfs>
  <cellXfs count="127">
    <xf numFmtId="0" fontId="0" fillId="0" borderId="0" xfId="0"/>
    <xf numFmtId="0" fontId="8" fillId="0" borderId="0" xfId="0" applyFont="1"/>
    <xf numFmtId="0" fontId="11" fillId="0" borderId="0" xfId="0" applyFont="1"/>
    <xf numFmtId="0" fontId="9" fillId="0" borderId="7" xfId="0" applyFont="1" applyBorder="1" applyAlignment="1">
      <alignment horizontal="left"/>
    </xf>
    <xf numFmtId="0" fontId="9" fillId="0" borderId="0" xfId="0" applyFont="1" applyAlignment="1">
      <alignment horizontal="left"/>
    </xf>
    <xf numFmtId="4" fontId="10" fillId="0" borderId="0" xfId="0" applyNumberFormat="1" applyFont="1" applyAlignment="1">
      <alignment horizontal="center"/>
    </xf>
    <xf numFmtId="1" fontId="8" fillId="3" borderId="8" xfId="0" applyNumberFormat="1" applyFont="1" applyFill="1" applyBorder="1" applyAlignment="1">
      <alignment horizontal="left"/>
    </xf>
    <xf numFmtId="1" fontId="7" fillId="4" borderId="1" xfId="0" applyNumberFormat="1" applyFont="1" applyFill="1" applyBorder="1" applyAlignment="1" applyProtection="1">
      <alignment horizontal="left"/>
      <protection locked="0"/>
    </xf>
    <xf numFmtId="165" fontId="8" fillId="4" borderId="1" xfId="0" applyNumberFormat="1" applyFont="1" applyFill="1" applyBorder="1" applyAlignment="1" applyProtection="1">
      <alignment horizontal="left"/>
      <protection locked="0"/>
    </xf>
    <xf numFmtId="49" fontId="8" fillId="4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Alignment="1" applyProtection="1">
      <alignment horizontal="left"/>
      <protection locked="0"/>
    </xf>
    <xf numFmtId="0" fontId="12" fillId="4" borderId="1" xfId="0" applyFont="1" applyFill="1" applyBorder="1" applyAlignment="1" applyProtection="1">
      <alignment horizontal="left" wrapText="1"/>
      <protection locked="0"/>
    </xf>
    <xf numFmtId="1" fontId="8" fillId="0" borderId="8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 applyProtection="1">
      <alignment horizontal="left" vertical="center"/>
      <protection locked="0"/>
    </xf>
    <xf numFmtId="165" fontId="8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68" fontId="8" fillId="0" borderId="1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167" fontId="10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wrapText="1"/>
    </xf>
    <xf numFmtId="0" fontId="10" fillId="0" borderId="0" xfId="0" applyFont="1"/>
    <xf numFmtId="167" fontId="10" fillId="0" borderId="1" xfId="0" applyNumberFormat="1" applyFont="1" applyBorder="1" applyAlignment="1">
      <alignment horizontal="center" vertical="center"/>
    </xf>
    <xf numFmtId="10" fontId="11" fillId="0" borderId="5" xfId="3" applyNumberFormat="1" applyFont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0" fontId="11" fillId="0" borderId="0" xfId="3" applyNumberFormat="1" applyFont="1" applyBorder="1" applyAlignment="1" applyProtection="1">
      <alignment horizontal="center" vertical="center"/>
    </xf>
    <xf numFmtId="4" fontId="10" fillId="4" borderId="1" xfId="0" applyNumberFormat="1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167" fontId="10" fillId="4" borderId="1" xfId="0" applyNumberFormat="1" applyFont="1" applyFill="1" applyBorder="1" applyAlignment="1" applyProtection="1">
      <alignment horizontal="center" vertical="center"/>
      <protection locked="0"/>
    </xf>
    <xf numFmtId="167" fontId="12" fillId="3" borderId="1" xfId="0" applyNumberFormat="1" applyFont="1" applyFill="1" applyBorder="1" applyAlignment="1">
      <alignment horizontal="center" vertical="center"/>
    </xf>
    <xf numFmtId="10" fontId="8" fillId="4" borderId="1" xfId="3" applyNumberFormat="1" applyFont="1" applyFill="1" applyBorder="1" applyAlignment="1" applyProtection="1">
      <alignment horizontal="center" vertical="center"/>
      <protection locked="0"/>
    </xf>
    <xf numFmtId="10" fontId="8" fillId="4" borderId="6" xfId="3" applyNumberFormat="1" applyFont="1" applyFill="1" applyBorder="1" applyAlignment="1" applyProtection="1">
      <alignment horizontal="center" vertical="center"/>
      <protection locked="0"/>
    </xf>
    <xf numFmtId="4" fontId="10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0" fontId="8" fillId="0" borderId="1" xfId="3" applyNumberFormat="1" applyFont="1" applyFill="1" applyBorder="1" applyAlignment="1" applyProtection="1">
      <alignment horizontal="center" vertical="center"/>
      <protection locked="0"/>
    </xf>
    <xf numFmtId="10" fontId="8" fillId="0" borderId="6" xfId="3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0" xfId="0" applyFont="1" applyFill="1"/>
    <xf numFmtId="1" fontId="12" fillId="6" borderId="3" xfId="0" applyNumberFormat="1" applyFont="1" applyFill="1" applyBorder="1" applyAlignment="1">
      <alignment horizontal="center" vertical="center" wrapText="1"/>
    </xf>
    <xf numFmtId="1" fontId="12" fillId="6" borderId="9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0" fontId="12" fillId="6" borderId="1" xfId="3" applyNumberFormat="1" applyFont="1" applyFill="1" applyBorder="1" applyAlignment="1" applyProtection="1">
      <alignment horizontal="center" vertical="center" wrapText="1"/>
    </xf>
    <xf numFmtId="10" fontId="12" fillId="6" borderId="6" xfId="3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/>
    </xf>
    <xf numFmtId="17" fontId="12" fillId="3" borderId="10" xfId="0" applyNumberFormat="1" applyFont="1" applyFill="1" applyBorder="1" applyAlignment="1">
      <alignment horizontal="center" vertical="center"/>
    </xf>
    <xf numFmtId="10" fontId="12" fillId="4" borderId="10" xfId="3" applyNumberFormat="1" applyFont="1" applyFill="1" applyBorder="1" applyAlignment="1" applyProtection="1">
      <alignment horizontal="center" vertical="center"/>
    </xf>
    <xf numFmtId="10" fontId="12" fillId="4" borderId="11" xfId="3" applyNumberFormat="1" applyFont="1" applyFill="1" applyBorder="1" applyAlignment="1" applyProtection="1">
      <alignment horizontal="center" vertical="center"/>
    </xf>
    <xf numFmtId="14" fontId="7" fillId="4" borderId="0" xfId="0" applyNumberFormat="1" applyFont="1" applyFill="1"/>
    <xf numFmtId="0" fontId="7" fillId="4" borderId="0" xfId="0" applyFont="1" applyFill="1"/>
    <xf numFmtId="167" fontId="12" fillId="4" borderId="1" xfId="0" applyNumberFormat="1" applyFont="1" applyFill="1" applyBorder="1" applyAlignment="1" applyProtection="1">
      <alignment horizontal="center" vertical="center"/>
      <protection locked="0"/>
    </xf>
    <xf numFmtId="165" fontId="12" fillId="6" borderId="1" xfId="0" applyNumberFormat="1" applyFont="1" applyFill="1" applyBorder="1" applyAlignment="1">
      <alignment horizontal="center" vertical="center" wrapText="1"/>
    </xf>
    <xf numFmtId="0" fontId="10" fillId="4" borderId="0" xfId="0" applyFont="1" applyFill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" fontId="12" fillId="9" borderId="1" xfId="0" applyNumberFormat="1" applyFont="1" applyFill="1" applyBorder="1" applyAlignment="1">
      <alignment horizontal="center" vertical="center"/>
    </xf>
    <xf numFmtId="1" fontId="12" fillId="4" borderId="1" xfId="0" applyNumberFormat="1" applyFont="1" applyFill="1" applyBorder="1" applyAlignment="1">
      <alignment horizontal="center" vertical="center"/>
    </xf>
    <xf numFmtId="1" fontId="12" fillId="4" borderId="1" xfId="0" applyNumberFormat="1" applyFont="1" applyFill="1" applyBorder="1" applyAlignment="1">
      <alignment horizontal="left" vertical="center"/>
    </xf>
    <xf numFmtId="171" fontId="12" fillId="4" borderId="1" xfId="0" applyNumberFormat="1" applyFont="1" applyFill="1" applyBorder="1" applyAlignment="1">
      <alignment horizontal="center" vertical="center"/>
    </xf>
    <xf numFmtId="10" fontId="12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left" vertical="center"/>
    </xf>
    <xf numFmtId="171" fontId="10" fillId="5" borderId="1" xfId="0" applyNumberFormat="1" applyFont="1" applyFill="1" applyBorder="1" applyAlignment="1">
      <alignment horizontal="center" vertical="center"/>
    </xf>
    <xf numFmtId="10" fontId="10" fillId="5" borderId="1" xfId="0" applyNumberFormat="1" applyFont="1" applyFill="1" applyBorder="1" applyAlignment="1">
      <alignment horizontal="center" vertical="center"/>
    </xf>
    <xf numFmtId="10" fontId="12" fillId="5" borderId="1" xfId="0" applyNumberFormat="1" applyFont="1" applyFill="1" applyBorder="1" applyAlignment="1">
      <alignment horizontal="center" vertical="center"/>
    </xf>
    <xf numFmtId="171" fontId="12" fillId="5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left" vertical="center" wrapText="1"/>
    </xf>
    <xf numFmtId="10" fontId="10" fillId="5" borderId="1" xfId="0" applyNumberFormat="1" applyFont="1" applyFill="1" applyBorder="1" applyAlignment="1">
      <alignment horizontal="center" vertical="center" wrapText="1"/>
    </xf>
    <xf numFmtId="171" fontId="10" fillId="5" borderId="1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left" vertical="center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left" vertical="center"/>
    </xf>
    <xf numFmtId="10" fontId="12" fillId="10" borderId="1" xfId="3" applyNumberFormat="1" applyFont="1" applyFill="1" applyBorder="1" applyAlignment="1">
      <alignment horizontal="center" vertical="center"/>
    </xf>
    <xf numFmtId="171" fontId="12" fillId="10" borderId="1" xfId="3" applyNumberFormat="1" applyFont="1" applyFill="1" applyBorder="1" applyAlignment="1">
      <alignment horizontal="center" vertical="center"/>
    </xf>
    <xf numFmtId="10" fontId="12" fillId="10" borderId="1" xfId="9" applyNumberFormat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left" vertical="center"/>
    </xf>
    <xf numFmtId="2" fontId="12" fillId="9" borderId="1" xfId="9" applyNumberFormat="1" applyFont="1" applyFill="1" applyBorder="1" applyAlignment="1">
      <alignment horizontal="center" vertical="center"/>
    </xf>
    <xf numFmtId="10" fontId="12" fillId="9" borderId="1" xfId="9" applyNumberFormat="1" applyFont="1" applyFill="1" applyBorder="1" applyAlignment="1">
      <alignment horizontal="center" vertical="center"/>
    </xf>
    <xf numFmtId="171" fontId="12" fillId="9" borderId="1" xfId="0" applyNumberFormat="1" applyFont="1" applyFill="1" applyBorder="1" applyAlignment="1">
      <alignment horizontal="center" vertical="center"/>
    </xf>
    <xf numFmtId="1" fontId="8" fillId="3" borderId="18" xfId="0" applyNumberFormat="1" applyFont="1" applyFill="1" applyBorder="1" applyAlignment="1">
      <alignment horizontal="center"/>
    </xf>
    <xf numFmtId="1" fontId="8" fillId="3" borderId="3" xfId="0" applyNumberFormat="1" applyFont="1" applyFill="1" applyBorder="1" applyAlignment="1">
      <alignment horizontal="center"/>
    </xf>
    <xf numFmtId="1" fontId="8" fillId="3" borderId="4" xfId="0" applyNumberFormat="1" applyFont="1" applyFill="1" applyBorder="1" applyAlignment="1">
      <alignment horizontal="center"/>
    </xf>
    <xf numFmtId="1" fontId="12" fillId="8" borderId="2" xfId="0" applyNumberFormat="1" applyFont="1" applyFill="1" applyBorder="1" applyAlignment="1">
      <alignment horizontal="center" vertical="center" wrapText="1"/>
    </xf>
    <xf numFmtId="10" fontId="8" fillId="4" borderId="2" xfId="3" applyNumberFormat="1" applyFont="1" applyFill="1" applyBorder="1" applyAlignment="1" applyProtection="1">
      <alignment horizontal="center" vertical="center"/>
      <protection locked="0"/>
    </xf>
    <xf numFmtId="10" fontId="8" fillId="4" borderId="9" xfId="3" applyNumberFormat="1" applyFont="1" applyFill="1" applyBorder="1" applyAlignment="1" applyProtection="1">
      <alignment horizontal="center" vertical="center"/>
      <protection locked="0"/>
    </xf>
    <xf numFmtId="1" fontId="12" fillId="8" borderId="4" xfId="0" applyNumberFormat="1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14" fontId="12" fillId="2" borderId="9" xfId="0" applyNumberFormat="1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 vertical="center"/>
    </xf>
    <xf numFmtId="44" fontId="12" fillId="2" borderId="12" xfId="2" applyFont="1" applyFill="1" applyBorder="1" applyAlignment="1" applyProtection="1">
      <alignment horizontal="center" vertical="center"/>
    </xf>
    <xf numFmtId="44" fontId="12" fillId="2" borderId="14" xfId="2" applyFont="1" applyFill="1" applyBorder="1" applyAlignment="1" applyProtection="1">
      <alignment horizontal="center" vertical="center"/>
    </xf>
    <xf numFmtId="44" fontId="12" fillId="2" borderId="13" xfId="2" applyFont="1" applyFill="1" applyBorder="1" applyAlignment="1" applyProtection="1">
      <alignment horizontal="center" vertical="center"/>
    </xf>
    <xf numFmtId="0" fontId="12" fillId="8" borderId="15" xfId="0" applyFont="1" applyFill="1" applyBorder="1" applyAlignment="1">
      <alignment horizontal="center"/>
    </xf>
    <xf numFmtId="0" fontId="12" fillId="8" borderId="14" xfId="0" applyFont="1" applyFill="1" applyBorder="1" applyAlignment="1">
      <alignment horizontal="center"/>
    </xf>
    <xf numFmtId="0" fontId="12" fillId="8" borderId="13" xfId="0" applyFont="1" applyFill="1" applyBorder="1" applyAlignment="1">
      <alignment horizontal="center"/>
    </xf>
    <xf numFmtId="0" fontId="12" fillId="8" borderId="8" xfId="0" applyFont="1" applyFill="1" applyBorder="1" applyAlignment="1">
      <alignment horizontal="center" wrapText="1"/>
    </xf>
    <xf numFmtId="0" fontId="12" fillId="8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2" fillId="8" borderId="8" xfId="0" applyFont="1" applyFill="1" applyBorder="1" applyAlignment="1">
      <alignment horizontal="center"/>
    </xf>
    <xf numFmtId="0" fontId="12" fillId="8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" fontId="12" fillId="6" borderId="2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1" fontId="12" fillId="6" borderId="6" xfId="0" applyNumberFormat="1" applyFont="1" applyFill="1" applyBorder="1" applyAlignment="1">
      <alignment horizontal="center" vertical="center" wrapText="1"/>
    </xf>
    <xf numFmtId="1" fontId="12" fillId="6" borderId="8" xfId="0" applyNumberFormat="1" applyFont="1" applyFill="1" applyBorder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71" fontId="12" fillId="9" borderId="1" xfId="0" applyNumberFormat="1" applyFont="1" applyFill="1" applyBorder="1" applyAlignment="1">
      <alignment horizontal="center" vertical="center"/>
    </xf>
    <xf numFmtId="10" fontId="12" fillId="9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left" vertical="center"/>
    </xf>
  </cellXfs>
  <cellStyles count="10">
    <cellStyle name="Moeda" xfId="2" builtinId="4"/>
    <cellStyle name="Moeda 2" xfId="5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4" xr:uid="{00000000-0005-0000-0000-000005000000}"/>
    <cellStyle name="Porcentagem" xfId="3" builtinId="5"/>
    <cellStyle name="Separador de milhares 3" xfId="7" xr:uid="{00000000-0005-0000-0000-000007000000}"/>
    <cellStyle name="Vírgula" xfId="9" builtinId="3"/>
    <cellStyle name="Vírgula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2" name="AutoShape 20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3" name="AutoShape 18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4" name="AutoShape 16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5" name="AutoShape 14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6" name="AutoShape 12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7" name="AutoShape 10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8" name="AutoShape 8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49" name="AutoShape 6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0" name="AutoShape 4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1" name="AutoShape 2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2" name="AutoShape 20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3" name="AutoShape 18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4" name="AutoShape 16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5" name="AutoShape 14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6" name="AutoShape 12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7" name="AutoShape 10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8" name="AutoShape 8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59" name="AutoShape 6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0" name="AutoShape 4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1" name="AutoShape 2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2" name="AutoShape 20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3" name="AutoShape 18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4" name="AutoShape 16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5" name="AutoShape 14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6" name="AutoShape 12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7" name="AutoShape 10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8" name="AutoShape 8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69" name="AutoShape 6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0" name="AutoShape 4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1" name="AutoShape 2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2" name="AutoShape 20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3" name="AutoShape 18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4" name="AutoShape 16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5" name="AutoShape 14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6" name="AutoShape 12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7" name="AutoShape 10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8" name="AutoShape 8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79" name="AutoShape 6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0" name="AutoShape 4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1" name="AutoShape 2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7353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2" name="AutoShape 20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3" name="AutoShape 18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4" name="AutoShape 16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5" name="AutoShape 14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6" name="AutoShape 12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7" name="AutoShape 10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8" name="AutoShape 8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89" name="AutoShape 6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0" name="AutoShape 4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1" name="AutoShape 2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4667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2" name="AutoShape 20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3" name="AutoShape 18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4" name="AutoShape 16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5" name="AutoShape 14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6" name="AutoShape 12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7" name="AutoShape 10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8" name="AutoShape 8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399" name="AutoShape 6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0" name="AutoShape 4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1" name="AutoShape 2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2" name="AutoShape 20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3" name="AutoShape 18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4" name="AutoShape 16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5" name="AutoShape 1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6" name="AutoShape 12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7" name="AutoShape 10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8" name="AutoShape 8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09" name="AutoShape 6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0" name="AutoShape 4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1" name="AutoShape 2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2" name="AutoShape 20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3" name="AutoShape 18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4" name="AutoShape 16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5" name="AutoShape 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6" name="AutoShape 12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7" name="AutoShape 10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8" name="AutoShape 8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19" name="AutoShape 6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0" name="AutoShape 4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1" name="AutoShape 2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2" name="AutoShape 20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3" name="AutoShape 18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4" name="AutoShape 16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5" name="AutoShape 1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6" name="AutoShape 12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7" name="AutoShape 10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8" name="AutoShape 8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29" name="AutoShape 6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0" name="AutoShape 4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1" name="AutoShape 2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2" name="AutoShape 20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3" name="AutoShape 18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4" name="AutoShape 16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5" name="AutoShape 1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6" name="AutoShape 12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7" name="AutoShape 10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8" name="AutoShape 8">
          <a:extLs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39" name="AutoShape 6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0" name="AutoShape 4">
          <a:extLs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1" name="AutoShape 2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2" name="AutoShape 20">
          <a:extLst>
            <a:ext uri="{FF2B5EF4-FFF2-40B4-BE49-F238E27FC236}">
              <a16:creationId xmlns:a16="http://schemas.microsoft.com/office/drawing/2014/main" id="{00000000-0008-0000-0100-0000B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3" name="AutoShape 18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4" name="AutoShape 16">
          <a:extLst>
            <a:ext uri="{FF2B5EF4-FFF2-40B4-BE49-F238E27FC236}">
              <a16:creationId xmlns:a16="http://schemas.microsoft.com/office/drawing/2014/main" id="{00000000-0008-0000-0100-0000B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5" name="AutoShape 1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6" name="AutoShape 12">
          <a:extLst>
            <a:ext uri="{FF2B5EF4-FFF2-40B4-BE49-F238E27FC236}">
              <a16:creationId xmlns:a16="http://schemas.microsoft.com/office/drawing/2014/main" id="{00000000-0008-0000-0100-0000B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7" name="AutoShape 10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8" name="AutoShape 8">
          <a:extLst>
            <a:ext uri="{FF2B5EF4-FFF2-40B4-BE49-F238E27FC236}">
              <a16:creationId xmlns:a16="http://schemas.microsoft.com/office/drawing/2014/main" id="{00000000-0008-0000-0100-0000C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49" name="AutoShape 6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0" name="AutoShape 4">
          <a:extLst>
            <a:ext uri="{FF2B5EF4-FFF2-40B4-BE49-F238E27FC236}">
              <a16:creationId xmlns:a16="http://schemas.microsoft.com/office/drawing/2014/main" id="{00000000-0008-0000-0100-0000C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1" name="AutoShape 2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2" name="AutoShape 20">
          <a:extLst>
            <a:ext uri="{FF2B5EF4-FFF2-40B4-BE49-F238E27FC236}">
              <a16:creationId xmlns:a16="http://schemas.microsoft.com/office/drawing/2014/main" id="{00000000-0008-0000-0100-0000C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3" name="AutoShape 18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4" name="AutoShape 16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5" name="AutoShape 1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6" name="AutoShape 12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7" name="AutoShape 10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8" name="AutoShape 8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59" name="AutoShape 6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0" name="AutoShape 4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1" name="AutoShape 2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2" name="AutoShape 20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3" name="AutoShape 18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4" name="AutoShape 16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5" name="AutoShape 1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6" name="AutoShape 12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7" name="AutoShape 10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8" name="AutoShape 8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69" name="AutoShape 6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0" name="AutoShape 4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1" name="AutoShape 2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2" name="AutoShape 20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3" name="AutoShape 18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4" name="AutoShape 16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5" name="AutoShape 1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6" name="AutoShape 12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7" name="AutoShape 10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8" name="AutoShape 8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79" name="AutoShape 6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0" name="AutoShape 4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1" name="AutoShape 2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2" name="AutoShape 20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3" name="AutoShape 18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4" name="AutoShape 16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5" name="AutoShape 1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6" name="AutoShape 12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7" name="AutoShape 10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8" name="AutoShape 8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89" name="AutoShape 6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0" name="AutoShape 4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1" name="AutoShape 2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2" name="AutoShape 20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3" name="AutoShape 18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4" name="AutoShape 16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5" name="AutoShape 1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6" name="AutoShape 12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7" name="AutoShape 10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8" name="AutoShape 8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499" name="AutoShape 6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0" name="AutoShape 4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1" name="AutoShape 2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2" name="AutoShape 20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3" name="AutoShape 18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4" name="AutoShape 16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5" name="AutoShape 1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6" name="AutoShape 12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7" name="AutoShape 10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8" name="AutoShape 8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09" name="AutoShape 6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0" name="AutoShape 4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1" name="AutoShape 2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2" name="AutoShape 20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3" name="AutoShape 18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4" name="AutoShape 16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5" name="AutoShape 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6" name="AutoShape 12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7" name="AutoShape 10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8" name="AutoShape 8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19" name="AutoShape 6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0" name="AutoShape 4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1" name="AutoShape 2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2" name="AutoShape 20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3" name="AutoShape 18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4" name="AutoShape 16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5" name="AutoShape 1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6" name="AutoShape 12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7" name="AutoShape 10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8" name="AutoShape 8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29" name="AutoShape 6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0" name="AutoShape 4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1" name="AutoShape 2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2" name="AutoShape 20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3" name="AutoShape 18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4" name="AutoShape 16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5" name="AutoShape 14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6" name="AutoShape 12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7" name="AutoShape 10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8" name="AutoShape 8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39" name="AutoShape 6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0" name="AutoShape 4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1" name="AutoShape 2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2" name="AutoShape 20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3" name="AutoShape 18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4" name="AutoShape 16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5" name="AutoShape 1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6" name="AutoShape 12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7" name="AutoShape 10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8" name="AutoShape 8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49" name="AutoShape 6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0" name="AutoShape 4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1" name="AutoShape 2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2" name="AutoShape 20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3" name="AutoShape 18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4" name="AutoShape 16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5" name="AutoShape 14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6" name="AutoShape 12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7" name="AutoShape 10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8" name="AutoShape 8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59" name="AutoShape 6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0" name="AutoShape 4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1" name="AutoShape 2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2" name="AutoShape 20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3" name="AutoShape 18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4" name="AutoShape 16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5" name="AutoShape 14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6" name="AutoShape 12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7" name="AutoShape 10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8" name="AutoShape 8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69" name="AutoShape 6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0" name="AutoShape 4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1" name="AutoShape 2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2" name="AutoShape 20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3" name="AutoShape 18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4" name="AutoShape 16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5" name="AutoShape 14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6" name="AutoShape 12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7" name="AutoShape 10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8" name="AutoShape 8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79" name="AutoShape 6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0" name="AutoShape 4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1" name="AutoShape 2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2" name="AutoShape 20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3" name="AutoShape 18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4" name="AutoShape 16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5" name="AutoShape 14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6" name="AutoShape 12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7" name="AutoShape 10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8" name="AutoShape 8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89" name="AutoShape 6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90" name="AutoShape 4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571500</xdr:colOff>
      <xdr:row>10</xdr:row>
      <xdr:rowOff>0</xdr:rowOff>
    </xdr:to>
    <xdr:sp macro="" textlink="">
      <xdr:nvSpPr>
        <xdr:cNvPr id="591" name="AutoShape 2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20250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2" name="AutoShape 20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3" name="AutoShape 18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4" name="AutoShape 16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5" name="AutoShape 14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6" name="AutoShape 12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7" name="AutoShape 10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8" name="AutoShape 8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599" name="AutoShape 6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0" name="AutoShape 4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1" name="AutoShape 2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2" name="AutoShape 20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3" name="AutoShape 18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4" name="AutoShape 16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5" name="AutoShape 14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6" name="AutoShape 12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7" name="AutoShape 10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8" name="AutoShape 8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09" name="AutoShape 6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0" name="AutoShape 4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1" name="AutoShape 2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2" name="AutoShape 20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3" name="AutoShape 18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4" name="AutoShape 16">
          <a:extLst>
            <a:ext uri="{FF2B5EF4-FFF2-40B4-BE49-F238E27FC236}">
              <a16:creationId xmlns:a16="http://schemas.microsoft.com/office/drawing/2014/main" id="{00000000-0008-0000-0100-00006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5" name="AutoShape 14">
          <a:extLst>
            <a:ext uri="{FF2B5EF4-FFF2-40B4-BE49-F238E27FC236}">
              <a16:creationId xmlns:a16="http://schemas.microsoft.com/office/drawing/2014/main" id="{00000000-0008-0000-0100-00006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6" name="AutoShape 12">
          <a:extLst>
            <a:ext uri="{FF2B5EF4-FFF2-40B4-BE49-F238E27FC236}">
              <a16:creationId xmlns:a16="http://schemas.microsoft.com/office/drawing/2014/main" id="{00000000-0008-0000-0100-00006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7" name="AutoShape 10">
          <a:extLst>
            <a:ext uri="{FF2B5EF4-FFF2-40B4-BE49-F238E27FC236}">
              <a16:creationId xmlns:a16="http://schemas.microsoft.com/office/drawing/2014/main" id="{00000000-0008-0000-0100-00006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8" name="AutoShape 8">
          <a:extLst>
            <a:ext uri="{FF2B5EF4-FFF2-40B4-BE49-F238E27FC236}">
              <a16:creationId xmlns:a16="http://schemas.microsoft.com/office/drawing/2014/main" id="{00000000-0008-0000-0100-00006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19" name="AutoShape 6">
          <a:extLst>
            <a:ext uri="{FF2B5EF4-FFF2-40B4-BE49-F238E27FC236}">
              <a16:creationId xmlns:a16="http://schemas.microsoft.com/office/drawing/2014/main" id="{00000000-0008-0000-0100-00006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0" name="AutoShape 4">
          <a:extLst>
            <a:ext uri="{FF2B5EF4-FFF2-40B4-BE49-F238E27FC236}">
              <a16:creationId xmlns:a16="http://schemas.microsoft.com/office/drawing/2014/main" id="{00000000-0008-0000-0100-00006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1" name="AutoShape 2">
          <a:extLst>
            <a:ext uri="{FF2B5EF4-FFF2-40B4-BE49-F238E27FC236}">
              <a16:creationId xmlns:a16="http://schemas.microsoft.com/office/drawing/2014/main" id="{00000000-0008-0000-0100-00006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2" name="AutoShape 20">
          <a:extLst>
            <a:ext uri="{FF2B5EF4-FFF2-40B4-BE49-F238E27FC236}">
              <a16:creationId xmlns:a16="http://schemas.microsoft.com/office/drawing/2014/main" id="{00000000-0008-0000-0100-00006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3" name="AutoShape 18">
          <a:extLst>
            <a:ext uri="{FF2B5EF4-FFF2-40B4-BE49-F238E27FC236}">
              <a16:creationId xmlns:a16="http://schemas.microsoft.com/office/drawing/2014/main" id="{00000000-0008-0000-0100-00006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4" name="AutoShape 16">
          <a:extLst>
            <a:ext uri="{FF2B5EF4-FFF2-40B4-BE49-F238E27FC236}">
              <a16:creationId xmlns:a16="http://schemas.microsoft.com/office/drawing/2014/main" id="{00000000-0008-0000-0100-00007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5" name="AutoShape 14">
          <a:extLst>
            <a:ext uri="{FF2B5EF4-FFF2-40B4-BE49-F238E27FC236}">
              <a16:creationId xmlns:a16="http://schemas.microsoft.com/office/drawing/2014/main" id="{00000000-0008-0000-0100-00007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6" name="AutoShape 12">
          <a:extLst>
            <a:ext uri="{FF2B5EF4-FFF2-40B4-BE49-F238E27FC236}">
              <a16:creationId xmlns:a16="http://schemas.microsoft.com/office/drawing/2014/main" id="{00000000-0008-0000-0100-00007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7" name="AutoShape 10">
          <a:extLst>
            <a:ext uri="{FF2B5EF4-FFF2-40B4-BE49-F238E27FC236}">
              <a16:creationId xmlns:a16="http://schemas.microsoft.com/office/drawing/2014/main" id="{00000000-0008-0000-0100-00007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8" name="AutoShape 8">
          <a:extLst>
            <a:ext uri="{FF2B5EF4-FFF2-40B4-BE49-F238E27FC236}">
              <a16:creationId xmlns:a16="http://schemas.microsoft.com/office/drawing/2014/main" id="{00000000-0008-0000-0100-00007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29" name="AutoShape 6">
          <a:extLst>
            <a:ext uri="{FF2B5EF4-FFF2-40B4-BE49-F238E27FC236}">
              <a16:creationId xmlns:a16="http://schemas.microsoft.com/office/drawing/2014/main" id="{00000000-0008-0000-0100-00007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0" name="AutoShape 4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1" name="AutoShape 2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2" name="AutoShape 20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3" name="AutoShape 18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4" name="AutoShape 16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5" name="AutoShape 14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6" name="AutoShape 12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7" name="AutoShape 10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8" name="AutoShape 8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39" name="AutoShape 6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0" name="AutoShape 4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1" name="AutoShape 2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2" name="AutoShape 20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3" name="AutoShape 18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4" name="AutoShape 16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5" name="AutoShape 14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6" name="AutoShape 12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7" name="AutoShape 10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8" name="AutoShape 8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49" name="AutoShape 6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0" name="AutoShape 4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1" name="AutoShape 2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2" name="AutoShape 20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3" name="AutoShape 18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4" name="AutoShape 16">
          <a:extLs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5" name="AutoShape 14">
          <a:extLs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6" name="AutoShape 12">
          <a:extLs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7" name="AutoShape 10">
          <a:extLs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8" name="AutoShape 8">
          <a:extLs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59" name="AutoShape 6">
          <a:extLs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0" name="AutoShape 4">
          <a:extLs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1" name="AutoShape 2">
          <a:extLs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2" name="AutoShape 20">
          <a:extLs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3" name="AutoShape 18">
          <a:extLs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4" name="AutoShape 16">
          <a:extLs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5" name="AutoShape 14">
          <a:extLs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6" name="AutoShape 12">
          <a:extLs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7" name="AutoShape 10">
          <a:extLs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8" name="AutoShape 8">
          <a:extLs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69" name="AutoShape 6">
          <a:extLs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0" name="AutoShape 4">
          <a:extLs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1" name="AutoShape 2">
          <a:extLs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2" name="AutoShape 20">
          <a:extLs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3" name="AutoShape 18">
          <a:extLs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4" name="AutoShape 16">
          <a:extLs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5" name="AutoShape 14">
          <a:extLs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6" name="AutoShape 12">
          <a:extLs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7" name="AutoShape 10">
          <a:extLs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8" name="AutoShape 8">
          <a:extLs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79" name="AutoShape 6">
          <a:extLs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80" name="AutoShape 4">
          <a:extLs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457200</xdr:colOff>
      <xdr:row>10</xdr:row>
      <xdr:rowOff>0</xdr:rowOff>
    </xdr:to>
    <xdr:sp macro="" textlink="">
      <xdr:nvSpPr>
        <xdr:cNvPr id="681" name="AutoShape 2">
          <a:extLs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419475" cy="2990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5</xdr:col>
      <xdr:colOff>781050</xdr:colOff>
      <xdr:row>21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476750" y="428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20</xdr:row>
      <xdr:rowOff>0</xdr:rowOff>
    </xdr:from>
    <xdr:ext cx="184731" cy="264560"/>
    <xdr:sp macro="" textlink="">
      <xdr:nvSpPr>
        <xdr:cNvPr id="682" name="CaixaDeTexto 681">
          <a:extLs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SpPr txBox="1"/>
      </xdr:nvSpPr>
      <xdr:spPr>
        <a:xfrm>
          <a:off x="4427764" y="46264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25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4DC3E2B-5855-487E-9DCC-0A854FCC6392}"/>
            </a:ext>
          </a:extLst>
        </xdr:cNvPr>
        <xdr:cNvSpPr txBox="1"/>
      </xdr:nvSpPr>
      <xdr:spPr>
        <a:xfrm>
          <a:off x="4412456" y="59650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24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E51B9520-22BD-47CB-9939-5F803098E0B0}"/>
            </a:ext>
          </a:extLst>
        </xdr:cNvPr>
        <xdr:cNvSpPr txBox="1"/>
      </xdr:nvSpPr>
      <xdr:spPr>
        <a:xfrm>
          <a:off x="4412456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31</xdr:row>
      <xdr:rowOff>0</xdr:rowOff>
    </xdr:from>
    <xdr:ext cx="18473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3D309F5E-9D27-478E-BD4F-45264FDD9A9E}"/>
            </a:ext>
          </a:extLst>
        </xdr:cNvPr>
        <xdr:cNvSpPr txBox="1"/>
      </xdr:nvSpPr>
      <xdr:spPr>
        <a:xfrm>
          <a:off x="4400550" y="59584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38</xdr:row>
      <xdr:rowOff>0</xdr:rowOff>
    </xdr:from>
    <xdr:ext cx="184731" cy="2645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7462B594-C0EF-4C39-8E05-59627D580CCD}"/>
            </a:ext>
          </a:extLst>
        </xdr:cNvPr>
        <xdr:cNvSpPr txBox="1"/>
      </xdr:nvSpPr>
      <xdr:spPr>
        <a:xfrm>
          <a:off x="4400550" y="701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40</xdr:row>
      <xdr:rowOff>0</xdr:rowOff>
    </xdr:from>
    <xdr:ext cx="184731" cy="264560"/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82314F66-BD23-4D98-85E3-FDA3E7896523}"/>
            </a:ext>
          </a:extLst>
        </xdr:cNvPr>
        <xdr:cNvSpPr txBox="1"/>
      </xdr:nvSpPr>
      <xdr:spPr>
        <a:xfrm>
          <a:off x="4400550" y="883708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26</xdr:row>
      <xdr:rowOff>0</xdr:rowOff>
    </xdr:from>
    <xdr:ext cx="184731" cy="264560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CBE244A6-3126-429F-8C94-3DB1D914B0E5}"/>
            </a:ext>
          </a:extLst>
        </xdr:cNvPr>
        <xdr:cNvSpPr txBox="1"/>
      </xdr:nvSpPr>
      <xdr:spPr>
        <a:xfrm>
          <a:off x="4400550" y="6148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25</xdr:row>
      <xdr:rowOff>0</xdr:rowOff>
    </xdr:from>
    <xdr:ext cx="184731" cy="264560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9DE6B721-6ADF-4CF0-9785-986D29585DAB}"/>
            </a:ext>
          </a:extLst>
        </xdr:cNvPr>
        <xdr:cNvSpPr txBox="1"/>
      </xdr:nvSpPr>
      <xdr:spPr>
        <a:xfrm>
          <a:off x="4400550" y="59584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41</xdr:row>
      <xdr:rowOff>0</xdr:rowOff>
    </xdr:from>
    <xdr:ext cx="184731" cy="264560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20B3D239-AD40-43C8-8D1F-FF186635A60D}"/>
            </a:ext>
          </a:extLst>
        </xdr:cNvPr>
        <xdr:cNvSpPr txBox="1"/>
      </xdr:nvSpPr>
      <xdr:spPr>
        <a:xfrm>
          <a:off x="4400550" y="993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42</xdr:row>
      <xdr:rowOff>0</xdr:rowOff>
    </xdr:from>
    <xdr:ext cx="184731" cy="264560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2A6FC6C-7CA3-458B-81D7-4F377A482C99}"/>
            </a:ext>
          </a:extLst>
        </xdr:cNvPr>
        <xdr:cNvSpPr txBox="1"/>
      </xdr:nvSpPr>
      <xdr:spPr>
        <a:xfrm>
          <a:off x="4400550" y="993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43</xdr:row>
      <xdr:rowOff>0</xdr:rowOff>
    </xdr:from>
    <xdr:ext cx="184731" cy="264560"/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D3A6396D-6A10-4B56-8E72-0FA85C27538F}"/>
            </a:ext>
          </a:extLst>
        </xdr:cNvPr>
        <xdr:cNvSpPr txBox="1"/>
      </xdr:nvSpPr>
      <xdr:spPr>
        <a:xfrm>
          <a:off x="4400550" y="10085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43</xdr:row>
      <xdr:rowOff>0</xdr:rowOff>
    </xdr:from>
    <xdr:ext cx="184731" cy="264560"/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7B2B5CC5-5296-436F-BBD9-DA747F95538E}"/>
            </a:ext>
          </a:extLst>
        </xdr:cNvPr>
        <xdr:cNvSpPr txBox="1"/>
      </xdr:nvSpPr>
      <xdr:spPr>
        <a:xfrm>
          <a:off x="4400550" y="993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44</xdr:row>
      <xdr:rowOff>0</xdr:rowOff>
    </xdr:from>
    <xdr:ext cx="184731" cy="264560"/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2CB454F5-0B63-4A3C-AD7B-C6ECF5D6D997}"/>
            </a:ext>
          </a:extLst>
        </xdr:cNvPr>
        <xdr:cNvSpPr txBox="1"/>
      </xdr:nvSpPr>
      <xdr:spPr>
        <a:xfrm>
          <a:off x="4400550" y="10085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44</xdr:row>
      <xdr:rowOff>0</xdr:rowOff>
    </xdr:from>
    <xdr:ext cx="184731" cy="264560"/>
    <xdr:sp macro="" textlink="">
      <xdr:nvSpPr>
        <xdr:cNvPr id="15" name="CaixaDeTexto 14">
          <a:extLst>
            <a:ext uri="{FF2B5EF4-FFF2-40B4-BE49-F238E27FC236}">
              <a16:creationId xmlns:a16="http://schemas.microsoft.com/office/drawing/2014/main" id="{A9B17DFD-5391-4E82-B0D6-706D213C6B7C}"/>
            </a:ext>
          </a:extLst>
        </xdr:cNvPr>
        <xdr:cNvSpPr txBox="1"/>
      </xdr:nvSpPr>
      <xdr:spPr>
        <a:xfrm>
          <a:off x="4400550" y="993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45</xdr:row>
      <xdr:rowOff>0</xdr:rowOff>
    </xdr:from>
    <xdr:ext cx="184731" cy="264560"/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C94EAB7A-B7B6-4822-BD71-F35E9C883AF8}"/>
            </a:ext>
          </a:extLst>
        </xdr:cNvPr>
        <xdr:cNvSpPr txBox="1"/>
      </xdr:nvSpPr>
      <xdr:spPr>
        <a:xfrm>
          <a:off x="4400550" y="10085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45</xdr:row>
      <xdr:rowOff>0</xdr:rowOff>
    </xdr:from>
    <xdr:ext cx="184731" cy="264560"/>
    <xdr:sp macro="" textlink="">
      <xdr:nvSpPr>
        <xdr:cNvPr id="17" name="CaixaDeTexto 16">
          <a:extLst>
            <a:ext uri="{FF2B5EF4-FFF2-40B4-BE49-F238E27FC236}">
              <a16:creationId xmlns:a16="http://schemas.microsoft.com/office/drawing/2014/main" id="{43B03618-0602-461B-AF50-DC345582C95F}"/>
            </a:ext>
          </a:extLst>
        </xdr:cNvPr>
        <xdr:cNvSpPr txBox="1"/>
      </xdr:nvSpPr>
      <xdr:spPr>
        <a:xfrm>
          <a:off x="4400550" y="993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781050</xdr:colOff>
      <xdr:row>46</xdr:row>
      <xdr:rowOff>0</xdr:rowOff>
    </xdr:from>
    <xdr:ext cx="184731" cy="264560"/>
    <xdr:sp macro="" textlink="">
      <xdr:nvSpPr>
        <xdr:cNvPr id="18" name="CaixaDeTexto 17">
          <a:extLst>
            <a:ext uri="{FF2B5EF4-FFF2-40B4-BE49-F238E27FC236}">
              <a16:creationId xmlns:a16="http://schemas.microsoft.com/office/drawing/2014/main" id="{C1FF9AEE-0E6E-4312-84AB-39618787551D}"/>
            </a:ext>
          </a:extLst>
        </xdr:cNvPr>
        <xdr:cNvSpPr txBox="1"/>
      </xdr:nvSpPr>
      <xdr:spPr>
        <a:xfrm>
          <a:off x="4400550" y="10085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MOP\Pablo%20Leonardelli\00%20-%20PROJETO%20EL&#201;TRICO%20ESCOLAS\EMEI%20MARIA%20JOSEPHA\C&#243;pia%20de%20OR&#199;AMENTO_AGO_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ICT&#211;RIA%20FREITAS/ESCOLAS/EMEF%20OSWALDO%20ARANHA/OR&#199;AMENTO_EMEF%20OSWALDO%20ARANHA_DESONERADO_R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ctoria.freitas\Downloads\OR&#199;AMENTO-BASE%20-%20ANEXO%20X%20Planilha%20Or&#231;ament&#225;ria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ção"/>
      <sheetName val="Orçamento-base"/>
      <sheetName val="Composições"/>
      <sheetName val="Auxiliar"/>
      <sheetName val="Tipo de Objeto x Familia"/>
      <sheetName val="base"/>
      <sheetName val="BASE ITENS"/>
      <sheetName val="Plan1"/>
      <sheetName val="Cronograma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ÇÃO"/>
      <sheetName val="ORÇAMENTO"/>
      <sheetName val="CRONOGRAMA"/>
      <sheetName val="COMPOSIÇÕES PRÓPRIAS"/>
      <sheetName val="SINAPI"/>
      <sheetName val="INSUMOS"/>
      <sheetName val="BDI"/>
      <sheetName val="ENC. SOCIAIS"/>
    </sheetNames>
    <sheetDataSet>
      <sheetData sheetId="0">
        <row r="4">
          <cell r="B4" t="str">
            <v>PREFEITURA MUNICIPAL DE TRIUNFO/RS</v>
          </cell>
        </row>
      </sheetData>
      <sheetData sheetId="1">
        <row r="3">
          <cell r="F3" t="str">
            <v>AMPLIAÇÃO EMEF OSWALDO ARANHA</v>
          </cell>
        </row>
        <row r="8">
          <cell r="F8" t="str">
            <v>SERVIÇOS INICIAIS</v>
          </cell>
        </row>
        <row r="14">
          <cell r="F14" t="str">
            <v>INFRAESTRUTURA</v>
          </cell>
        </row>
        <row r="28">
          <cell r="F28" t="str">
            <v>PAREDES</v>
          </cell>
        </row>
        <row r="33">
          <cell r="F33" t="str">
            <v>SUPRAESTRUTURA</v>
          </cell>
        </row>
        <row r="40">
          <cell r="F40" t="str">
            <v>ESQUADRIAS</v>
          </cell>
        </row>
        <row r="50">
          <cell r="F50" t="str">
            <v>REVESTIMENTOS DE PAREDE E PISO</v>
          </cell>
        </row>
        <row r="57">
          <cell r="B57">
            <v>7</v>
          </cell>
          <cell r="F57" t="str">
            <v>COBERTURA</v>
          </cell>
        </row>
        <row r="69">
          <cell r="B69">
            <v>8</v>
          </cell>
          <cell r="F69" t="str">
            <v>INSTALAÇÕES ELÉTRICAS</v>
          </cell>
        </row>
        <row r="82">
          <cell r="B82">
            <v>9</v>
          </cell>
          <cell r="F82" t="str">
            <v>INSTALAÇÕES PLUVIAIS</v>
          </cell>
        </row>
        <row r="86">
          <cell r="F86" t="str">
            <v>SERVIÇOS FINAIS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 Sociais Sem DES"/>
      <sheetName val="Identificação"/>
      <sheetName val="Orçamento"/>
      <sheetName val="Cronograma"/>
      <sheetName val="Composições"/>
      <sheetName val="Cotação"/>
      <sheetName val="BDI"/>
      <sheetName val="BDI DES"/>
      <sheetName val="Enc Sociais"/>
      <sheetName val="SINAPI MAIO"/>
      <sheetName val="INSUMOS"/>
      <sheetName val="base"/>
    </sheetNames>
    <sheetDataSet>
      <sheetData sheetId="0" refreshError="1"/>
      <sheetData sheetId="1" refreshError="1"/>
      <sheetData sheetId="2" refreshError="1">
        <row r="9">
          <cell r="B9">
            <v>1</v>
          </cell>
        </row>
        <row r="11">
          <cell r="B11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86"/>
  <sheetViews>
    <sheetView tabSelected="1" view="pageBreakPreview" topLeftCell="A4" zoomScaleNormal="100" zoomScaleSheetLayoutView="100" workbookViewId="0">
      <selection activeCell="F23" sqref="F23"/>
    </sheetView>
  </sheetViews>
  <sheetFormatPr defaultRowHeight="12" x14ac:dyDescent="0.2"/>
  <cols>
    <col min="1" max="1" width="8.42578125" style="1" customWidth="1"/>
    <col min="2" max="2" width="6.28515625" style="1" customWidth="1"/>
    <col min="3" max="3" width="15.140625" style="1" customWidth="1"/>
    <col min="4" max="4" width="13.42578125" style="1" customWidth="1"/>
    <col min="5" max="5" width="11" style="1" customWidth="1"/>
    <col min="6" max="6" width="100.7109375" style="20" customWidth="1"/>
    <col min="7" max="7" width="9.7109375" style="55" customWidth="1"/>
    <col min="8" max="8" width="7.7109375" style="37" customWidth="1"/>
    <col min="9" max="9" width="10.42578125" style="37" customWidth="1"/>
    <col min="10" max="10" width="10.5703125" style="37" customWidth="1"/>
    <col min="11" max="11" width="12.5703125" style="37" customWidth="1"/>
    <col min="12" max="12" width="11.140625" style="37" customWidth="1"/>
    <col min="13" max="13" width="12.85546875" style="55" customWidth="1"/>
    <col min="14" max="14" width="10.28515625" style="37" customWidth="1"/>
    <col min="15" max="15" width="11.28515625" style="37" customWidth="1"/>
    <col min="16" max="16" width="13.140625" style="1" customWidth="1"/>
    <col min="17" max="16384" width="9.140625" style="1"/>
  </cols>
  <sheetData>
    <row r="1" spans="1:15" ht="15" customHeight="1" x14ac:dyDescent="0.2">
      <c r="A1" s="94"/>
      <c r="B1" s="95"/>
      <c r="C1" s="95"/>
      <c r="D1" s="95"/>
      <c r="E1" s="95"/>
      <c r="F1" s="96" t="s">
        <v>173</v>
      </c>
      <c r="G1" s="96"/>
      <c r="H1" s="96"/>
      <c r="I1" s="96"/>
      <c r="J1" s="96"/>
      <c r="K1" s="96"/>
      <c r="L1" s="96"/>
      <c r="M1" s="54"/>
      <c r="N1" s="50"/>
      <c r="O1" s="51"/>
    </row>
    <row r="2" spans="1:15" ht="15" customHeight="1" x14ac:dyDescent="0.2">
      <c r="A2" s="103" t="s">
        <v>175</v>
      </c>
      <c r="B2" s="104"/>
      <c r="C2" s="104"/>
      <c r="D2" s="104"/>
      <c r="E2" s="104"/>
      <c r="F2" s="109" t="s">
        <v>232</v>
      </c>
      <c r="G2" s="110"/>
      <c r="H2" s="110"/>
      <c r="I2" s="110"/>
      <c r="J2" s="110"/>
      <c r="K2" s="110"/>
      <c r="L2" s="111"/>
      <c r="M2" s="45" t="s">
        <v>179</v>
      </c>
      <c r="N2" s="92">
        <v>44901</v>
      </c>
      <c r="O2" s="93"/>
    </row>
    <row r="3" spans="1:15" ht="15" customHeight="1" x14ac:dyDescent="0.2">
      <c r="A3" s="107" t="s">
        <v>176</v>
      </c>
      <c r="B3" s="108"/>
      <c r="C3" s="108"/>
      <c r="D3" s="108"/>
      <c r="E3" s="108"/>
      <c r="F3" s="105" t="s">
        <v>178</v>
      </c>
      <c r="G3" s="105"/>
      <c r="H3" s="105"/>
      <c r="I3" s="105"/>
      <c r="J3" s="105"/>
      <c r="K3" s="105"/>
      <c r="L3" s="106"/>
      <c r="M3" s="38" t="s">
        <v>174</v>
      </c>
      <c r="N3" s="38" t="s">
        <v>128</v>
      </c>
      <c r="O3" s="46" t="s">
        <v>129</v>
      </c>
    </row>
    <row r="4" spans="1:15" ht="15" customHeight="1" thickBot="1" x14ac:dyDescent="0.25">
      <c r="A4" s="100" t="s">
        <v>177</v>
      </c>
      <c r="B4" s="101"/>
      <c r="C4" s="101"/>
      <c r="D4" s="101"/>
      <c r="E4" s="102"/>
      <c r="F4" s="97">
        <v>48027.53</v>
      </c>
      <c r="G4" s="98"/>
      <c r="H4" s="98"/>
      <c r="I4" s="98"/>
      <c r="J4" s="98"/>
      <c r="K4" s="98"/>
      <c r="L4" s="99"/>
      <c r="M4" s="47">
        <v>44805</v>
      </c>
      <c r="N4" s="48">
        <v>0.2387</v>
      </c>
      <c r="O4" s="49">
        <v>1.1122000000000001</v>
      </c>
    </row>
    <row r="5" spans="1:15" x14ac:dyDescent="0.2">
      <c r="A5" s="3"/>
      <c r="B5" s="4"/>
      <c r="C5" s="2"/>
      <c r="D5" s="2"/>
      <c r="E5" s="2"/>
      <c r="F5" s="5"/>
      <c r="G5" s="24"/>
      <c r="H5" s="23"/>
      <c r="I5" s="23"/>
      <c r="J5" s="23"/>
      <c r="K5" s="23"/>
      <c r="L5" s="23"/>
      <c r="M5" s="25"/>
      <c r="N5" s="26"/>
      <c r="O5" s="22"/>
    </row>
    <row r="6" spans="1:15" s="39" customFormat="1" x14ac:dyDescent="0.2">
      <c r="A6" s="117" t="s">
        <v>107</v>
      </c>
      <c r="B6" s="115" t="s">
        <v>108</v>
      </c>
      <c r="C6" s="113" t="s">
        <v>109</v>
      </c>
      <c r="D6" s="118" t="s">
        <v>110</v>
      </c>
      <c r="E6" s="119" t="s">
        <v>111</v>
      </c>
      <c r="F6" s="113" t="s">
        <v>112</v>
      </c>
      <c r="G6" s="115" t="s">
        <v>113</v>
      </c>
      <c r="H6" s="115"/>
      <c r="I6" s="115"/>
      <c r="J6" s="115"/>
      <c r="K6" s="115"/>
      <c r="L6" s="115"/>
      <c r="M6" s="115"/>
      <c r="N6" s="115"/>
      <c r="O6" s="116"/>
    </row>
    <row r="7" spans="1:15" s="39" customFormat="1" x14ac:dyDescent="0.2">
      <c r="A7" s="117"/>
      <c r="B7" s="115"/>
      <c r="C7" s="113"/>
      <c r="D7" s="118"/>
      <c r="E7" s="119"/>
      <c r="F7" s="113"/>
      <c r="G7" s="112" t="s">
        <v>114</v>
      </c>
      <c r="H7" s="113" t="s">
        <v>115</v>
      </c>
      <c r="I7" s="112" t="s">
        <v>181</v>
      </c>
      <c r="J7" s="112"/>
      <c r="K7" s="114" t="s">
        <v>116</v>
      </c>
      <c r="L7" s="114"/>
      <c r="M7" s="114"/>
      <c r="N7" s="40"/>
      <c r="O7" s="41"/>
    </row>
    <row r="8" spans="1:15" s="39" customFormat="1" ht="24" x14ac:dyDescent="0.2">
      <c r="A8" s="117"/>
      <c r="B8" s="115"/>
      <c r="C8" s="113"/>
      <c r="D8" s="118"/>
      <c r="E8" s="119"/>
      <c r="F8" s="113"/>
      <c r="G8" s="112"/>
      <c r="H8" s="113"/>
      <c r="I8" s="42" t="s">
        <v>117</v>
      </c>
      <c r="J8" s="42" t="s">
        <v>118</v>
      </c>
      <c r="K8" s="42" t="s">
        <v>119</v>
      </c>
      <c r="L8" s="42" t="s">
        <v>120</v>
      </c>
      <c r="M8" s="53" t="s">
        <v>121</v>
      </c>
      <c r="N8" s="43" t="s">
        <v>122</v>
      </c>
      <c r="O8" s="44" t="s">
        <v>123</v>
      </c>
    </row>
    <row r="9" spans="1:15" x14ac:dyDescent="0.2">
      <c r="A9" s="6"/>
      <c r="B9" s="7">
        <v>1</v>
      </c>
      <c r="C9" s="8"/>
      <c r="D9" s="9"/>
      <c r="E9" s="10"/>
      <c r="F9" s="11" t="s">
        <v>136</v>
      </c>
      <c r="G9" s="27"/>
      <c r="H9" s="28"/>
      <c r="I9" s="29"/>
      <c r="J9" s="29"/>
      <c r="K9" s="29"/>
      <c r="L9" s="29"/>
      <c r="M9" s="30"/>
      <c r="N9" s="31"/>
      <c r="O9" s="32"/>
    </row>
    <row r="10" spans="1:15" ht="30" customHeight="1" x14ac:dyDescent="0.2">
      <c r="A10" s="12">
        <v>1</v>
      </c>
      <c r="B10" s="13" t="s">
        <v>135</v>
      </c>
      <c r="C10" s="14" t="s">
        <v>127</v>
      </c>
      <c r="D10" s="15" t="s">
        <v>131</v>
      </c>
      <c r="E10" s="16">
        <v>44805</v>
      </c>
      <c r="F10" s="17" t="s">
        <v>205</v>
      </c>
      <c r="G10" s="33">
        <v>1</v>
      </c>
      <c r="H10" s="34" t="s">
        <v>126</v>
      </c>
      <c r="I10" s="18">
        <v>201.83</v>
      </c>
      <c r="J10" s="18">
        <v>49.05</v>
      </c>
      <c r="K10" s="18">
        <v>201.83</v>
      </c>
      <c r="L10" s="18">
        <v>49.05</v>
      </c>
      <c r="M10" s="21">
        <v>250.88</v>
      </c>
      <c r="N10" s="35">
        <v>0.2387</v>
      </c>
      <c r="O10" s="36">
        <v>1.1122000000000001</v>
      </c>
    </row>
    <row r="11" spans="1:15" ht="30" customHeight="1" x14ac:dyDescent="0.2">
      <c r="A11" s="12">
        <v>2</v>
      </c>
      <c r="B11" s="13" t="s">
        <v>166</v>
      </c>
      <c r="C11" s="14" t="s">
        <v>124</v>
      </c>
      <c r="D11" s="15" t="s">
        <v>104</v>
      </c>
      <c r="E11" s="16">
        <v>44805</v>
      </c>
      <c r="F11" s="17" t="s">
        <v>105</v>
      </c>
      <c r="G11" s="33">
        <v>18.700000000000003</v>
      </c>
      <c r="H11" s="34" t="s">
        <v>0</v>
      </c>
      <c r="I11" s="18">
        <v>28.75</v>
      </c>
      <c r="J11" s="18">
        <v>29.71</v>
      </c>
      <c r="K11" s="18">
        <v>537.62</v>
      </c>
      <c r="L11" s="18">
        <v>555.57000000000005</v>
      </c>
      <c r="M11" s="21">
        <v>1093.19</v>
      </c>
      <c r="N11" s="35">
        <v>0.2387</v>
      </c>
      <c r="O11" s="36">
        <v>1.1122000000000001</v>
      </c>
    </row>
    <row r="12" spans="1:15" ht="15" customHeight="1" x14ac:dyDescent="0.2">
      <c r="A12" s="12">
        <v>3</v>
      </c>
      <c r="B12" s="13" t="s">
        <v>182</v>
      </c>
      <c r="C12" s="14" t="s">
        <v>124</v>
      </c>
      <c r="D12" s="15" t="s">
        <v>3</v>
      </c>
      <c r="E12" s="16">
        <v>44805</v>
      </c>
      <c r="F12" s="17" t="s">
        <v>4</v>
      </c>
      <c r="G12" s="33">
        <v>22.44</v>
      </c>
      <c r="H12" s="34" t="s">
        <v>2</v>
      </c>
      <c r="I12" s="18">
        <v>18.239999999999998</v>
      </c>
      <c r="J12" s="18">
        <v>94.07</v>
      </c>
      <c r="K12" s="18">
        <v>409.3</v>
      </c>
      <c r="L12" s="18">
        <v>2110.9299999999998</v>
      </c>
      <c r="M12" s="21">
        <v>2520.23</v>
      </c>
      <c r="N12" s="35">
        <v>0.2387</v>
      </c>
      <c r="O12" s="36">
        <v>1.1122000000000001</v>
      </c>
    </row>
    <row r="13" spans="1:15" ht="15" customHeight="1" x14ac:dyDescent="0.2">
      <c r="A13" s="12">
        <v>4</v>
      </c>
      <c r="B13" s="13" t="s">
        <v>183</v>
      </c>
      <c r="C13" s="14" t="s">
        <v>124</v>
      </c>
      <c r="D13" s="15" t="s">
        <v>106</v>
      </c>
      <c r="E13" s="16">
        <v>44805</v>
      </c>
      <c r="F13" s="17" t="s">
        <v>215</v>
      </c>
      <c r="G13" s="33">
        <v>20.699999999999996</v>
      </c>
      <c r="H13" s="34" t="s">
        <v>2</v>
      </c>
      <c r="I13" s="18">
        <v>0.8</v>
      </c>
      <c r="J13" s="18">
        <v>2.74</v>
      </c>
      <c r="K13" s="18">
        <v>16.559999999999999</v>
      </c>
      <c r="L13" s="18">
        <v>56.71</v>
      </c>
      <c r="M13" s="21">
        <v>73.27</v>
      </c>
      <c r="N13" s="35">
        <v>0.2387</v>
      </c>
      <c r="O13" s="36">
        <v>1.1122000000000001</v>
      </c>
    </row>
    <row r="14" spans="1:15" x14ac:dyDescent="0.2">
      <c r="A14" s="85"/>
      <c r="B14" s="86"/>
      <c r="C14" s="86"/>
      <c r="D14" s="86"/>
      <c r="E14" s="86"/>
      <c r="F14" s="86"/>
      <c r="G14" s="86"/>
      <c r="H14" s="87"/>
      <c r="I14" s="88" t="s">
        <v>180</v>
      </c>
      <c r="J14" s="88"/>
      <c r="K14" s="29">
        <v>1165.31</v>
      </c>
      <c r="L14" s="29">
        <v>2772.2599999999998</v>
      </c>
      <c r="M14" s="52">
        <v>3937.57</v>
      </c>
      <c r="N14" s="89"/>
      <c r="O14" s="90"/>
    </row>
    <row r="15" spans="1:15" x14ac:dyDescent="0.2">
      <c r="A15" s="6"/>
      <c r="B15" s="7">
        <v>2</v>
      </c>
      <c r="C15" s="8"/>
      <c r="D15" s="9"/>
      <c r="E15" s="10"/>
      <c r="F15" s="11" t="s">
        <v>167</v>
      </c>
      <c r="G15" s="27"/>
      <c r="H15" s="28"/>
      <c r="I15" s="29"/>
      <c r="J15" s="29"/>
      <c r="K15" s="29"/>
      <c r="L15" s="29"/>
      <c r="M15" s="30"/>
      <c r="N15" s="31"/>
      <c r="O15" s="32"/>
    </row>
    <row r="16" spans="1:15" ht="30" customHeight="1" x14ac:dyDescent="0.2">
      <c r="A16" s="12">
        <v>5</v>
      </c>
      <c r="B16" s="13" t="s">
        <v>184</v>
      </c>
      <c r="C16" s="14" t="s">
        <v>127</v>
      </c>
      <c r="D16" s="15" t="s">
        <v>132</v>
      </c>
      <c r="E16" s="16">
        <v>44805</v>
      </c>
      <c r="F16" s="17" t="s">
        <v>204</v>
      </c>
      <c r="G16" s="33">
        <v>3.91</v>
      </c>
      <c r="H16" s="34" t="s">
        <v>125</v>
      </c>
      <c r="I16" s="18">
        <v>79.739999999999995</v>
      </c>
      <c r="J16" s="18">
        <v>14.54</v>
      </c>
      <c r="K16" s="18">
        <v>311.77999999999997</v>
      </c>
      <c r="L16" s="18">
        <v>56.85</v>
      </c>
      <c r="M16" s="21">
        <v>368.63</v>
      </c>
      <c r="N16" s="35">
        <v>0.2387</v>
      </c>
      <c r="O16" s="36">
        <v>1.1122000000000001</v>
      </c>
    </row>
    <row r="17" spans="1:15" ht="30" customHeight="1" x14ac:dyDescent="0.2">
      <c r="A17" s="12">
        <v>6</v>
      </c>
      <c r="B17" s="13" t="s">
        <v>185</v>
      </c>
      <c r="C17" s="14" t="s">
        <v>124</v>
      </c>
      <c r="D17" s="15" t="s">
        <v>23</v>
      </c>
      <c r="E17" s="16">
        <v>44805</v>
      </c>
      <c r="F17" s="17" t="s">
        <v>24</v>
      </c>
      <c r="G17" s="33">
        <v>7</v>
      </c>
      <c r="H17" s="34" t="s">
        <v>0</v>
      </c>
      <c r="I17" s="18">
        <v>64.400000000000006</v>
      </c>
      <c r="J17" s="18">
        <v>113.47</v>
      </c>
      <c r="K17" s="18">
        <v>450.8</v>
      </c>
      <c r="L17" s="18">
        <v>794.29</v>
      </c>
      <c r="M17" s="21">
        <v>1245.0899999999999</v>
      </c>
      <c r="N17" s="35">
        <v>0.2387</v>
      </c>
      <c r="O17" s="36">
        <v>1.1122000000000001</v>
      </c>
    </row>
    <row r="18" spans="1:15" ht="15" customHeight="1" x14ac:dyDescent="0.2">
      <c r="A18" s="12">
        <v>7</v>
      </c>
      <c r="B18" s="13" t="s">
        <v>138</v>
      </c>
      <c r="C18" s="14" t="s">
        <v>124</v>
      </c>
      <c r="D18" s="15" t="s">
        <v>39</v>
      </c>
      <c r="E18" s="16">
        <v>44805</v>
      </c>
      <c r="F18" s="17" t="s">
        <v>40</v>
      </c>
      <c r="G18" s="33">
        <v>40.72</v>
      </c>
      <c r="H18" s="34" t="s">
        <v>15</v>
      </c>
      <c r="I18" s="18">
        <v>2.87</v>
      </c>
      <c r="J18" s="18">
        <v>15.49</v>
      </c>
      <c r="K18" s="18">
        <v>116.86</v>
      </c>
      <c r="L18" s="18">
        <v>630.75</v>
      </c>
      <c r="M18" s="21">
        <v>747.61</v>
      </c>
      <c r="N18" s="35">
        <v>0.2387</v>
      </c>
      <c r="O18" s="36">
        <v>1.1122000000000001</v>
      </c>
    </row>
    <row r="19" spans="1:15" ht="15" customHeight="1" x14ac:dyDescent="0.2">
      <c r="A19" s="12">
        <v>8</v>
      </c>
      <c r="B19" s="13" t="s">
        <v>186</v>
      </c>
      <c r="C19" s="14" t="s">
        <v>124</v>
      </c>
      <c r="D19" s="15" t="s">
        <v>37</v>
      </c>
      <c r="E19" s="16">
        <v>44805</v>
      </c>
      <c r="F19" s="17" t="s">
        <v>38</v>
      </c>
      <c r="G19" s="33">
        <v>23.716000000000001</v>
      </c>
      <c r="H19" s="34" t="s">
        <v>15</v>
      </c>
      <c r="I19" s="18">
        <v>5.33</v>
      </c>
      <c r="J19" s="18">
        <v>16.510000000000002</v>
      </c>
      <c r="K19" s="18">
        <v>126.4</v>
      </c>
      <c r="L19" s="18">
        <v>391.55</v>
      </c>
      <c r="M19" s="21">
        <v>517.95000000000005</v>
      </c>
      <c r="N19" s="35">
        <v>0.2387</v>
      </c>
      <c r="O19" s="36">
        <v>1.1122000000000001</v>
      </c>
    </row>
    <row r="20" spans="1:15" ht="30" customHeight="1" x14ac:dyDescent="0.2">
      <c r="A20" s="12">
        <v>9</v>
      </c>
      <c r="B20" s="13" t="s">
        <v>187</v>
      </c>
      <c r="C20" s="14" t="s">
        <v>124</v>
      </c>
      <c r="D20" s="15" t="s">
        <v>73</v>
      </c>
      <c r="E20" s="16">
        <v>44805</v>
      </c>
      <c r="F20" s="17" t="s">
        <v>74</v>
      </c>
      <c r="G20" s="33">
        <v>1.849</v>
      </c>
      <c r="H20" s="34" t="s">
        <v>16</v>
      </c>
      <c r="I20" s="18">
        <v>113.35</v>
      </c>
      <c r="J20" s="18">
        <v>33.28</v>
      </c>
      <c r="K20" s="18">
        <v>209.58</v>
      </c>
      <c r="L20" s="18">
        <v>61.53</v>
      </c>
      <c r="M20" s="21">
        <v>271.11</v>
      </c>
      <c r="N20" s="35">
        <v>0.2387</v>
      </c>
      <c r="O20" s="36">
        <v>1.1122000000000001</v>
      </c>
    </row>
    <row r="21" spans="1:15" ht="30" customHeight="1" x14ac:dyDescent="0.2">
      <c r="A21" s="12">
        <v>10</v>
      </c>
      <c r="B21" s="13" t="s">
        <v>139</v>
      </c>
      <c r="C21" s="14" t="s">
        <v>124</v>
      </c>
      <c r="D21" s="15" t="s">
        <v>33</v>
      </c>
      <c r="E21" s="16">
        <v>44805</v>
      </c>
      <c r="F21" s="17" t="s">
        <v>34</v>
      </c>
      <c r="G21" s="33">
        <v>0.96</v>
      </c>
      <c r="H21" s="34" t="s">
        <v>2</v>
      </c>
      <c r="I21" s="18">
        <v>46.66</v>
      </c>
      <c r="J21" s="18">
        <v>42.85</v>
      </c>
      <c r="K21" s="18">
        <v>44.79</v>
      </c>
      <c r="L21" s="18">
        <v>41.13</v>
      </c>
      <c r="M21" s="21">
        <v>85.92</v>
      </c>
      <c r="N21" s="35">
        <v>0.2387</v>
      </c>
      <c r="O21" s="36">
        <v>1.1122000000000001</v>
      </c>
    </row>
    <row r="22" spans="1:15" ht="30" customHeight="1" x14ac:dyDescent="0.2">
      <c r="A22" s="12">
        <v>11</v>
      </c>
      <c r="B22" s="13" t="s">
        <v>188</v>
      </c>
      <c r="C22" s="14" t="s">
        <v>124</v>
      </c>
      <c r="D22" s="15" t="s">
        <v>31</v>
      </c>
      <c r="E22" s="16">
        <v>44805</v>
      </c>
      <c r="F22" s="17" t="s">
        <v>32</v>
      </c>
      <c r="G22" s="33">
        <v>7.74</v>
      </c>
      <c r="H22" s="34" t="s">
        <v>2</v>
      </c>
      <c r="I22" s="18">
        <v>42.73</v>
      </c>
      <c r="J22" s="18">
        <v>65.19</v>
      </c>
      <c r="K22" s="18">
        <v>330.73</v>
      </c>
      <c r="L22" s="18">
        <v>504.57</v>
      </c>
      <c r="M22" s="21">
        <v>835.3</v>
      </c>
      <c r="N22" s="35">
        <v>0.2387</v>
      </c>
      <c r="O22" s="36">
        <v>1.1122000000000001</v>
      </c>
    </row>
    <row r="23" spans="1:15" ht="30" customHeight="1" x14ac:dyDescent="0.2">
      <c r="A23" s="12">
        <v>12</v>
      </c>
      <c r="B23" s="13" t="s">
        <v>189</v>
      </c>
      <c r="C23" s="14" t="s">
        <v>124</v>
      </c>
      <c r="D23" s="15" t="s">
        <v>43</v>
      </c>
      <c r="E23" s="16">
        <v>44805</v>
      </c>
      <c r="F23" s="17" t="s">
        <v>44</v>
      </c>
      <c r="G23" s="33">
        <v>1.0620000000000001</v>
      </c>
      <c r="H23" s="34" t="s">
        <v>16</v>
      </c>
      <c r="I23" s="18">
        <v>189.38</v>
      </c>
      <c r="J23" s="18">
        <v>633.07000000000005</v>
      </c>
      <c r="K23" s="18">
        <v>201.12</v>
      </c>
      <c r="L23" s="18">
        <v>672.32</v>
      </c>
      <c r="M23" s="21">
        <v>873.44</v>
      </c>
      <c r="N23" s="35">
        <v>0.2387</v>
      </c>
      <c r="O23" s="36">
        <v>1.1122000000000001</v>
      </c>
    </row>
    <row r="24" spans="1:15" ht="15" customHeight="1" x14ac:dyDescent="0.2">
      <c r="A24" s="12">
        <v>13</v>
      </c>
      <c r="B24" s="13" t="s">
        <v>140</v>
      </c>
      <c r="C24" s="14" t="s">
        <v>124</v>
      </c>
      <c r="D24" s="15" t="s">
        <v>49</v>
      </c>
      <c r="E24" s="16">
        <v>44805</v>
      </c>
      <c r="F24" s="17" t="s">
        <v>50</v>
      </c>
      <c r="G24" s="33">
        <v>10.32</v>
      </c>
      <c r="H24" s="34" t="s">
        <v>2</v>
      </c>
      <c r="I24" s="18">
        <v>12.54</v>
      </c>
      <c r="J24" s="18">
        <v>48.66</v>
      </c>
      <c r="K24" s="18">
        <v>129.41</v>
      </c>
      <c r="L24" s="18">
        <v>502.17</v>
      </c>
      <c r="M24" s="21">
        <v>631.58000000000004</v>
      </c>
      <c r="N24" s="35">
        <v>0.2387</v>
      </c>
      <c r="O24" s="36">
        <v>1.1122000000000001</v>
      </c>
    </row>
    <row r="25" spans="1:15" ht="15" customHeight="1" x14ac:dyDescent="0.2">
      <c r="A25" s="12">
        <v>14</v>
      </c>
      <c r="B25" s="13" t="s">
        <v>190</v>
      </c>
      <c r="C25" s="14" t="s">
        <v>124</v>
      </c>
      <c r="D25" s="15" t="s">
        <v>25</v>
      </c>
      <c r="E25" s="16">
        <v>44805</v>
      </c>
      <c r="F25" s="17" t="s">
        <v>26</v>
      </c>
      <c r="G25" s="33">
        <v>8.5000000000000006E-2</v>
      </c>
      <c r="H25" s="34" t="s">
        <v>16</v>
      </c>
      <c r="I25" s="18">
        <v>103.05</v>
      </c>
      <c r="J25" s="18">
        <v>116.82</v>
      </c>
      <c r="K25" s="18">
        <v>8.75</v>
      </c>
      <c r="L25" s="18">
        <v>9.92</v>
      </c>
      <c r="M25" s="21">
        <v>18.670000000000002</v>
      </c>
      <c r="N25" s="35">
        <v>0.2387</v>
      </c>
      <c r="O25" s="36">
        <v>1.1122000000000001</v>
      </c>
    </row>
    <row r="26" spans="1:15" ht="15" customHeight="1" x14ac:dyDescent="0.2">
      <c r="A26" s="12">
        <v>15</v>
      </c>
      <c r="B26" s="13" t="s">
        <v>206</v>
      </c>
      <c r="C26" s="14" t="s">
        <v>124</v>
      </c>
      <c r="D26" s="15" t="s">
        <v>75</v>
      </c>
      <c r="E26" s="16">
        <v>44805</v>
      </c>
      <c r="F26" s="17" t="s">
        <v>76</v>
      </c>
      <c r="G26" s="33">
        <v>6.56</v>
      </c>
      <c r="H26" s="34" t="s">
        <v>16</v>
      </c>
      <c r="I26" s="18">
        <v>30.38</v>
      </c>
      <c r="J26" s="18">
        <v>9.6300000000000008</v>
      </c>
      <c r="K26" s="18">
        <v>199.29</v>
      </c>
      <c r="L26" s="18">
        <v>63.17</v>
      </c>
      <c r="M26" s="21">
        <v>262.45999999999998</v>
      </c>
      <c r="N26" s="35">
        <v>0.2387</v>
      </c>
      <c r="O26" s="36">
        <v>1.1122000000000001</v>
      </c>
    </row>
    <row r="27" spans="1:15" ht="30" customHeight="1" x14ac:dyDescent="0.2">
      <c r="A27" s="12">
        <v>16</v>
      </c>
      <c r="B27" s="13" t="s">
        <v>207</v>
      </c>
      <c r="C27" s="14" t="s">
        <v>124</v>
      </c>
      <c r="D27" s="15" t="s">
        <v>91</v>
      </c>
      <c r="E27" s="16">
        <v>44805</v>
      </c>
      <c r="F27" s="17" t="s">
        <v>92</v>
      </c>
      <c r="G27" s="33">
        <v>18.04</v>
      </c>
      <c r="H27" s="34" t="s">
        <v>2</v>
      </c>
      <c r="I27" s="18">
        <v>27.43</v>
      </c>
      <c r="J27" s="18">
        <v>39.04</v>
      </c>
      <c r="K27" s="18">
        <v>494.83</v>
      </c>
      <c r="L27" s="18">
        <v>704.28</v>
      </c>
      <c r="M27" s="21">
        <v>1199.1099999999999</v>
      </c>
      <c r="N27" s="35">
        <v>0.2387</v>
      </c>
      <c r="O27" s="36">
        <v>1.1122000000000001</v>
      </c>
    </row>
    <row r="28" spans="1:15" x14ac:dyDescent="0.2">
      <c r="A28" s="85"/>
      <c r="B28" s="86"/>
      <c r="C28" s="86"/>
      <c r="D28" s="86"/>
      <c r="E28" s="86"/>
      <c r="F28" s="86"/>
      <c r="G28" s="86"/>
      <c r="H28" s="87"/>
      <c r="I28" s="88" t="s">
        <v>180</v>
      </c>
      <c r="J28" s="88"/>
      <c r="K28" s="29">
        <v>2624.34</v>
      </c>
      <c r="L28" s="29">
        <v>4432.5300000000007</v>
      </c>
      <c r="M28" s="52">
        <v>7056.869999999999</v>
      </c>
      <c r="N28" s="89"/>
      <c r="O28" s="90"/>
    </row>
    <row r="29" spans="1:15" x14ac:dyDescent="0.2">
      <c r="A29" s="6"/>
      <c r="B29" s="7">
        <v>3</v>
      </c>
      <c r="C29" s="8"/>
      <c r="D29" s="9"/>
      <c r="E29" s="10"/>
      <c r="F29" s="11" t="s">
        <v>168</v>
      </c>
      <c r="G29" s="27"/>
      <c r="H29" s="28"/>
      <c r="I29" s="29"/>
      <c r="J29" s="29"/>
      <c r="K29" s="29"/>
      <c r="L29" s="29"/>
      <c r="M29" s="30"/>
      <c r="N29" s="31"/>
      <c r="O29" s="32"/>
    </row>
    <row r="30" spans="1:15" ht="30" customHeight="1" x14ac:dyDescent="0.2">
      <c r="A30" s="12">
        <v>17</v>
      </c>
      <c r="B30" s="13" t="s">
        <v>141</v>
      </c>
      <c r="C30" s="14" t="s">
        <v>124</v>
      </c>
      <c r="D30" s="15" t="s">
        <v>161</v>
      </c>
      <c r="E30" s="16">
        <v>44805</v>
      </c>
      <c r="F30" s="17" t="s">
        <v>162</v>
      </c>
      <c r="G30" s="33">
        <v>33.03</v>
      </c>
      <c r="H30" s="34" t="s">
        <v>2</v>
      </c>
      <c r="I30" s="18">
        <v>81.58</v>
      </c>
      <c r="J30" s="18">
        <v>86.54</v>
      </c>
      <c r="K30" s="18">
        <v>2694.58</v>
      </c>
      <c r="L30" s="18">
        <v>2858.41</v>
      </c>
      <c r="M30" s="21">
        <v>5552.99</v>
      </c>
      <c r="N30" s="35">
        <v>0.2387</v>
      </c>
      <c r="O30" s="36">
        <v>1.1122000000000001</v>
      </c>
    </row>
    <row r="31" spans="1:15" ht="15" customHeight="1" x14ac:dyDescent="0.2">
      <c r="A31" s="12">
        <v>18</v>
      </c>
      <c r="B31" s="13" t="s">
        <v>142</v>
      </c>
      <c r="C31" s="14" t="s">
        <v>124</v>
      </c>
      <c r="D31" s="15" t="s">
        <v>47</v>
      </c>
      <c r="E31" s="16">
        <v>44805</v>
      </c>
      <c r="F31" s="17" t="s">
        <v>48</v>
      </c>
      <c r="G31" s="33">
        <v>1.1000000000000001</v>
      </c>
      <c r="H31" s="34" t="s">
        <v>0</v>
      </c>
      <c r="I31" s="18">
        <v>25.23</v>
      </c>
      <c r="J31" s="18">
        <v>59.35</v>
      </c>
      <c r="K31" s="18">
        <v>27.75</v>
      </c>
      <c r="L31" s="18">
        <v>65.28</v>
      </c>
      <c r="M31" s="21">
        <v>93.03</v>
      </c>
      <c r="N31" s="35">
        <v>0.2387</v>
      </c>
      <c r="O31" s="36">
        <v>1.1122000000000001</v>
      </c>
    </row>
    <row r="32" spans="1:15" ht="15" customHeight="1" x14ac:dyDescent="0.2">
      <c r="A32" s="12">
        <v>19</v>
      </c>
      <c r="B32" s="13" t="s">
        <v>145</v>
      </c>
      <c r="C32" s="14" t="s">
        <v>124</v>
      </c>
      <c r="D32" s="15" t="s">
        <v>45</v>
      </c>
      <c r="E32" s="16">
        <v>44805</v>
      </c>
      <c r="F32" s="17" t="s">
        <v>46</v>
      </c>
      <c r="G32" s="33">
        <v>2</v>
      </c>
      <c r="H32" s="34" t="s">
        <v>0</v>
      </c>
      <c r="I32" s="18">
        <v>25.21</v>
      </c>
      <c r="J32" s="18">
        <v>62.2</v>
      </c>
      <c r="K32" s="18">
        <v>50.42</v>
      </c>
      <c r="L32" s="18">
        <v>124.4</v>
      </c>
      <c r="M32" s="21">
        <v>174.82</v>
      </c>
      <c r="N32" s="35">
        <v>0.2387</v>
      </c>
      <c r="O32" s="36">
        <v>1.1122000000000001</v>
      </c>
    </row>
    <row r="33" spans="1:15" x14ac:dyDescent="0.2">
      <c r="A33" s="85"/>
      <c r="B33" s="86"/>
      <c r="C33" s="86"/>
      <c r="D33" s="86"/>
      <c r="E33" s="86"/>
      <c r="F33" s="86"/>
      <c r="G33" s="86"/>
      <c r="H33" s="87"/>
      <c r="I33" s="88" t="s">
        <v>180</v>
      </c>
      <c r="J33" s="88"/>
      <c r="K33" s="29">
        <v>2772.75</v>
      </c>
      <c r="L33" s="29">
        <v>3048.09</v>
      </c>
      <c r="M33" s="52">
        <v>5820.8399999999992</v>
      </c>
      <c r="N33" s="89"/>
      <c r="O33" s="90"/>
    </row>
    <row r="34" spans="1:15" x14ac:dyDescent="0.2">
      <c r="A34" s="6"/>
      <c r="B34" s="7">
        <v>4</v>
      </c>
      <c r="C34" s="8"/>
      <c r="D34" s="9"/>
      <c r="E34" s="10"/>
      <c r="F34" s="11" t="s">
        <v>169</v>
      </c>
      <c r="G34" s="27"/>
      <c r="H34" s="28"/>
      <c r="I34" s="29"/>
      <c r="J34" s="29"/>
      <c r="K34" s="29"/>
      <c r="L34" s="29"/>
      <c r="M34" s="30"/>
      <c r="N34" s="31"/>
      <c r="O34" s="32"/>
    </row>
    <row r="35" spans="1:15" ht="15" customHeight="1" x14ac:dyDescent="0.2">
      <c r="A35" s="12">
        <v>20</v>
      </c>
      <c r="B35" s="13" t="s">
        <v>146</v>
      </c>
      <c r="C35" s="14" t="s">
        <v>124</v>
      </c>
      <c r="D35" s="15" t="s">
        <v>27</v>
      </c>
      <c r="E35" s="16">
        <v>44805</v>
      </c>
      <c r="F35" s="17" t="s">
        <v>28</v>
      </c>
      <c r="G35" s="33">
        <v>3.92</v>
      </c>
      <c r="H35" s="34" t="s">
        <v>2</v>
      </c>
      <c r="I35" s="18">
        <v>25.02</v>
      </c>
      <c r="J35" s="18">
        <v>152.84</v>
      </c>
      <c r="K35" s="18">
        <v>98.07</v>
      </c>
      <c r="L35" s="18">
        <v>599.13</v>
      </c>
      <c r="M35" s="21">
        <v>697.2</v>
      </c>
      <c r="N35" s="35">
        <v>0.2387</v>
      </c>
      <c r="O35" s="36">
        <v>1.1122000000000001</v>
      </c>
    </row>
    <row r="36" spans="1:15" ht="30" customHeight="1" x14ac:dyDescent="0.2">
      <c r="A36" s="12">
        <v>21</v>
      </c>
      <c r="B36" s="13" t="s">
        <v>143</v>
      </c>
      <c r="C36" s="14" t="s">
        <v>124</v>
      </c>
      <c r="D36" s="15" t="s">
        <v>36</v>
      </c>
      <c r="E36" s="16">
        <v>44805</v>
      </c>
      <c r="F36" s="17" t="s">
        <v>164</v>
      </c>
      <c r="G36" s="33">
        <v>46.44</v>
      </c>
      <c r="H36" s="34" t="s">
        <v>15</v>
      </c>
      <c r="I36" s="18">
        <v>1.25</v>
      </c>
      <c r="J36" s="18">
        <v>15.06</v>
      </c>
      <c r="K36" s="18">
        <v>58.05</v>
      </c>
      <c r="L36" s="18">
        <v>699.38</v>
      </c>
      <c r="M36" s="21">
        <v>757.43</v>
      </c>
      <c r="N36" s="35">
        <v>0.2387</v>
      </c>
      <c r="O36" s="36">
        <v>1.1122000000000001</v>
      </c>
    </row>
    <row r="37" spans="1:15" ht="30" customHeight="1" x14ac:dyDescent="0.2">
      <c r="A37" s="12">
        <v>22</v>
      </c>
      <c r="B37" s="13" t="s">
        <v>147</v>
      </c>
      <c r="C37" s="14" t="s">
        <v>124</v>
      </c>
      <c r="D37" s="15" t="s">
        <v>35</v>
      </c>
      <c r="E37" s="16">
        <v>44805</v>
      </c>
      <c r="F37" s="17" t="s">
        <v>163</v>
      </c>
      <c r="G37" s="33">
        <v>40.67</v>
      </c>
      <c r="H37" s="34" t="s">
        <v>15</v>
      </c>
      <c r="I37" s="18">
        <v>2.93</v>
      </c>
      <c r="J37" s="18">
        <v>15.8</v>
      </c>
      <c r="K37" s="18">
        <v>119.16</v>
      </c>
      <c r="L37" s="18">
        <v>642.58000000000004</v>
      </c>
      <c r="M37" s="21">
        <v>761.74</v>
      </c>
      <c r="N37" s="35">
        <v>0.2387</v>
      </c>
      <c r="O37" s="36">
        <v>1.1122000000000001</v>
      </c>
    </row>
    <row r="38" spans="1:15" ht="30" customHeight="1" x14ac:dyDescent="0.2">
      <c r="A38" s="12">
        <v>23</v>
      </c>
      <c r="B38" s="13" t="s">
        <v>148</v>
      </c>
      <c r="C38" s="14" t="s">
        <v>124</v>
      </c>
      <c r="D38" s="15" t="s">
        <v>41</v>
      </c>
      <c r="E38" s="16">
        <v>44805</v>
      </c>
      <c r="F38" s="17" t="s">
        <v>42</v>
      </c>
      <c r="G38" s="33">
        <v>1.327</v>
      </c>
      <c r="H38" s="34" t="s">
        <v>16</v>
      </c>
      <c r="I38" s="18">
        <v>74.38</v>
      </c>
      <c r="J38" s="18">
        <v>501.82</v>
      </c>
      <c r="K38" s="18">
        <v>98.7</v>
      </c>
      <c r="L38" s="18">
        <v>665.91</v>
      </c>
      <c r="M38" s="21">
        <v>764.61</v>
      </c>
      <c r="N38" s="35">
        <v>0.2387</v>
      </c>
      <c r="O38" s="36">
        <v>1.1122000000000001</v>
      </c>
    </row>
    <row r="39" spans="1:15" ht="15" customHeight="1" x14ac:dyDescent="0.2">
      <c r="A39" s="12">
        <v>24</v>
      </c>
      <c r="B39" s="13" t="s">
        <v>149</v>
      </c>
      <c r="C39" s="14" t="s">
        <v>124</v>
      </c>
      <c r="D39" s="15" t="s">
        <v>29</v>
      </c>
      <c r="E39" s="16">
        <v>44805</v>
      </c>
      <c r="F39" s="17" t="s">
        <v>30</v>
      </c>
      <c r="G39" s="33">
        <v>14.19</v>
      </c>
      <c r="H39" s="34" t="s">
        <v>2</v>
      </c>
      <c r="I39" s="18">
        <v>31.05</v>
      </c>
      <c r="J39" s="18">
        <v>112.47</v>
      </c>
      <c r="K39" s="18">
        <v>440.59</v>
      </c>
      <c r="L39" s="18">
        <v>1595.94</v>
      </c>
      <c r="M39" s="21">
        <v>2036.53</v>
      </c>
      <c r="N39" s="35">
        <v>0.2387</v>
      </c>
      <c r="O39" s="36">
        <v>1.1122000000000001</v>
      </c>
    </row>
    <row r="40" spans="1:15" x14ac:dyDescent="0.2">
      <c r="A40" s="85"/>
      <c r="B40" s="86"/>
      <c r="C40" s="86"/>
      <c r="D40" s="86"/>
      <c r="E40" s="86"/>
      <c r="F40" s="86"/>
      <c r="G40" s="86"/>
      <c r="H40" s="87"/>
      <c r="I40" s="88" t="s">
        <v>180</v>
      </c>
      <c r="J40" s="91"/>
      <c r="K40" s="29">
        <v>814.56999999999994</v>
      </c>
      <c r="L40" s="29">
        <v>4202.9400000000005</v>
      </c>
      <c r="M40" s="52">
        <v>5017.51</v>
      </c>
      <c r="N40" s="89"/>
      <c r="O40" s="90"/>
    </row>
    <row r="41" spans="1:15" x14ac:dyDescent="0.2">
      <c r="A41" s="6"/>
      <c r="B41" s="7">
        <v>5</v>
      </c>
      <c r="C41" s="8"/>
      <c r="D41" s="9"/>
      <c r="E41" s="10"/>
      <c r="F41" s="11" t="s">
        <v>137</v>
      </c>
      <c r="G41" s="27"/>
      <c r="H41" s="28"/>
      <c r="I41" s="29"/>
      <c r="J41" s="29"/>
      <c r="K41" s="29"/>
      <c r="L41" s="29"/>
      <c r="M41" s="30"/>
      <c r="N41" s="31"/>
      <c r="O41" s="32"/>
    </row>
    <row r="42" spans="1:15" ht="30" customHeight="1" x14ac:dyDescent="0.2">
      <c r="A42" s="12">
        <v>25</v>
      </c>
      <c r="B42" s="13" t="s">
        <v>191</v>
      </c>
      <c r="C42" s="14" t="s">
        <v>124</v>
      </c>
      <c r="D42" s="15" t="s">
        <v>19</v>
      </c>
      <c r="E42" s="16">
        <v>44805</v>
      </c>
      <c r="F42" s="17" t="s">
        <v>20</v>
      </c>
      <c r="G42" s="33">
        <v>1.7999999999999998</v>
      </c>
      <c r="H42" s="34" t="s">
        <v>2</v>
      </c>
      <c r="I42" s="18">
        <v>156.83000000000001</v>
      </c>
      <c r="J42" s="18">
        <v>842.84</v>
      </c>
      <c r="K42" s="18">
        <v>282.29000000000002</v>
      </c>
      <c r="L42" s="18">
        <v>1517.11</v>
      </c>
      <c r="M42" s="21">
        <v>1799.3999999999999</v>
      </c>
      <c r="N42" s="35">
        <v>0.2387</v>
      </c>
      <c r="O42" s="36">
        <v>1.1122000000000001</v>
      </c>
    </row>
    <row r="43" spans="1:15" ht="15" customHeight="1" x14ac:dyDescent="0.2">
      <c r="A43" s="12">
        <v>26</v>
      </c>
      <c r="B43" s="13" t="s">
        <v>144</v>
      </c>
      <c r="C43" s="14" t="s">
        <v>124</v>
      </c>
      <c r="D43" s="15" t="s">
        <v>21</v>
      </c>
      <c r="E43" s="16">
        <v>44805</v>
      </c>
      <c r="F43" s="17" t="s">
        <v>22</v>
      </c>
      <c r="G43" s="33">
        <v>1.71</v>
      </c>
      <c r="H43" s="34" t="s">
        <v>2</v>
      </c>
      <c r="I43" s="18">
        <v>25.39</v>
      </c>
      <c r="J43" s="18">
        <v>195.13</v>
      </c>
      <c r="K43" s="18">
        <v>43.41</v>
      </c>
      <c r="L43" s="18">
        <v>333.67</v>
      </c>
      <c r="M43" s="21">
        <v>377.08000000000004</v>
      </c>
      <c r="N43" s="35">
        <v>0.2387</v>
      </c>
      <c r="O43" s="36">
        <v>1.1122000000000001</v>
      </c>
    </row>
    <row r="44" spans="1:15" ht="15" customHeight="1" x14ac:dyDescent="0.2">
      <c r="A44" s="12">
        <v>27</v>
      </c>
      <c r="B44" s="13" t="s">
        <v>151</v>
      </c>
      <c r="C44" s="14" t="s">
        <v>124</v>
      </c>
      <c r="D44" s="15" t="s">
        <v>133</v>
      </c>
      <c r="E44" s="16">
        <v>44805</v>
      </c>
      <c r="F44" s="17" t="s">
        <v>134</v>
      </c>
      <c r="G44" s="33">
        <v>5.4</v>
      </c>
      <c r="H44" s="34" t="s">
        <v>0</v>
      </c>
      <c r="I44" s="18">
        <v>5.07</v>
      </c>
      <c r="J44" s="18">
        <v>20.22</v>
      </c>
      <c r="K44" s="18">
        <v>27.37</v>
      </c>
      <c r="L44" s="18">
        <v>109.18</v>
      </c>
      <c r="M44" s="21">
        <v>136.55000000000001</v>
      </c>
      <c r="N44" s="35">
        <v>0.2387</v>
      </c>
      <c r="O44" s="36">
        <v>1.1122000000000001</v>
      </c>
    </row>
    <row r="45" spans="1:15" ht="30" customHeight="1" x14ac:dyDescent="0.2">
      <c r="A45" s="12">
        <v>28</v>
      </c>
      <c r="B45" s="13" t="s">
        <v>229</v>
      </c>
      <c r="C45" s="14" t="s">
        <v>124</v>
      </c>
      <c r="D45" s="15" t="s">
        <v>85</v>
      </c>
      <c r="E45" s="16">
        <v>44805</v>
      </c>
      <c r="F45" s="17" t="s">
        <v>86</v>
      </c>
      <c r="G45" s="33">
        <v>0.09</v>
      </c>
      <c r="H45" s="34" t="s">
        <v>2</v>
      </c>
      <c r="I45" s="18">
        <v>16.23</v>
      </c>
      <c r="J45" s="18">
        <v>10.86</v>
      </c>
      <c r="K45" s="18">
        <v>1.46</v>
      </c>
      <c r="L45" s="18">
        <v>0.97</v>
      </c>
      <c r="M45" s="21">
        <v>2.4299999999999997</v>
      </c>
      <c r="N45" s="35">
        <v>0.2387</v>
      </c>
      <c r="O45" s="36">
        <v>1.1122000000000001</v>
      </c>
    </row>
    <row r="46" spans="1:15" ht="30" customHeight="1" x14ac:dyDescent="0.2">
      <c r="A46" s="12">
        <v>29</v>
      </c>
      <c r="B46" s="13" t="s">
        <v>230</v>
      </c>
      <c r="C46" s="14" t="s">
        <v>124</v>
      </c>
      <c r="D46" s="15" t="s">
        <v>87</v>
      </c>
      <c r="E46" s="16">
        <v>44805</v>
      </c>
      <c r="F46" s="17" t="s">
        <v>88</v>
      </c>
      <c r="G46" s="33">
        <v>0.09</v>
      </c>
      <c r="H46" s="34" t="s">
        <v>2</v>
      </c>
      <c r="I46" s="18">
        <v>16.23</v>
      </c>
      <c r="J46" s="18">
        <v>11.53</v>
      </c>
      <c r="K46" s="18">
        <v>1.46</v>
      </c>
      <c r="L46" s="18">
        <v>1.03</v>
      </c>
      <c r="M46" s="21">
        <v>2.4900000000000002</v>
      </c>
      <c r="N46" s="35">
        <v>0.2387</v>
      </c>
      <c r="O46" s="36">
        <v>1.1122000000000001</v>
      </c>
    </row>
    <row r="47" spans="1:15" ht="30" customHeight="1" x14ac:dyDescent="0.2">
      <c r="A47" s="12">
        <v>30</v>
      </c>
      <c r="B47" s="13" t="s">
        <v>231</v>
      </c>
      <c r="C47" s="14" t="s">
        <v>124</v>
      </c>
      <c r="D47" s="15" t="s">
        <v>17</v>
      </c>
      <c r="E47" s="16">
        <v>44805</v>
      </c>
      <c r="F47" s="17" t="s">
        <v>18</v>
      </c>
      <c r="G47" s="33">
        <v>1</v>
      </c>
      <c r="H47" s="34" t="s">
        <v>1</v>
      </c>
      <c r="I47" s="18">
        <v>29.67</v>
      </c>
      <c r="J47" s="18">
        <v>1628.72</v>
      </c>
      <c r="K47" s="18">
        <v>29.67</v>
      </c>
      <c r="L47" s="18">
        <v>1628.72</v>
      </c>
      <c r="M47" s="21">
        <v>1658.39</v>
      </c>
      <c r="N47" s="35">
        <v>0.2387</v>
      </c>
      <c r="O47" s="36">
        <v>1.1122000000000001</v>
      </c>
    </row>
    <row r="48" spans="1:15" x14ac:dyDescent="0.2">
      <c r="A48" s="85"/>
      <c r="B48" s="86"/>
      <c r="C48" s="86"/>
      <c r="D48" s="86"/>
      <c r="E48" s="86"/>
      <c r="F48" s="86"/>
      <c r="G48" s="86"/>
      <c r="H48" s="87"/>
      <c r="I48" s="88" t="s">
        <v>180</v>
      </c>
      <c r="J48" s="88"/>
      <c r="K48" s="29">
        <v>385.66</v>
      </c>
      <c r="L48" s="29">
        <v>3590.6800000000003</v>
      </c>
      <c r="M48" s="52">
        <v>3976.34</v>
      </c>
      <c r="N48" s="89"/>
      <c r="O48" s="90"/>
    </row>
    <row r="49" spans="1:15" x14ac:dyDescent="0.2">
      <c r="A49" s="6"/>
      <c r="B49" s="7">
        <v>6</v>
      </c>
      <c r="C49" s="8"/>
      <c r="D49" s="9"/>
      <c r="E49" s="10"/>
      <c r="F49" s="11" t="s">
        <v>210</v>
      </c>
      <c r="G49" s="27"/>
      <c r="H49" s="28"/>
      <c r="I49" s="29"/>
      <c r="J49" s="29"/>
      <c r="K49" s="29"/>
      <c r="L49" s="29"/>
      <c r="M49" s="30"/>
      <c r="N49" s="31"/>
      <c r="O49" s="32"/>
    </row>
    <row r="50" spans="1:15" ht="30" customHeight="1" x14ac:dyDescent="0.2">
      <c r="A50" s="12">
        <v>31</v>
      </c>
      <c r="B50" s="13" t="s">
        <v>150</v>
      </c>
      <c r="C50" s="14" t="s">
        <v>124</v>
      </c>
      <c r="D50" s="15" t="s">
        <v>93</v>
      </c>
      <c r="E50" s="16">
        <v>44805</v>
      </c>
      <c r="F50" s="17" t="s">
        <v>94</v>
      </c>
      <c r="G50" s="33">
        <v>33.03</v>
      </c>
      <c r="H50" s="34" t="s">
        <v>2</v>
      </c>
      <c r="I50" s="18">
        <v>2.72</v>
      </c>
      <c r="J50" s="18">
        <v>2.87</v>
      </c>
      <c r="K50" s="18">
        <v>89.84</v>
      </c>
      <c r="L50" s="18">
        <v>94.79</v>
      </c>
      <c r="M50" s="21">
        <v>184.63</v>
      </c>
      <c r="N50" s="35">
        <v>0.2387</v>
      </c>
      <c r="O50" s="36">
        <v>1.1122000000000001</v>
      </c>
    </row>
    <row r="51" spans="1:15" ht="45" customHeight="1" x14ac:dyDescent="0.2">
      <c r="A51" s="12">
        <v>32</v>
      </c>
      <c r="B51" s="13" t="s">
        <v>192</v>
      </c>
      <c r="C51" s="14" t="s">
        <v>124</v>
      </c>
      <c r="D51" s="15" t="s">
        <v>95</v>
      </c>
      <c r="E51" s="16">
        <v>44805</v>
      </c>
      <c r="F51" s="17" t="s">
        <v>96</v>
      </c>
      <c r="G51" s="33">
        <v>33.03</v>
      </c>
      <c r="H51" s="34" t="s">
        <v>2</v>
      </c>
      <c r="I51" s="18">
        <v>19.010000000000002</v>
      </c>
      <c r="J51" s="18">
        <v>22.74</v>
      </c>
      <c r="K51" s="18">
        <v>627.9</v>
      </c>
      <c r="L51" s="18">
        <v>751.1</v>
      </c>
      <c r="M51" s="21">
        <v>1379</v>
      </c>
      <c r="N51" s="35">
        <v>0.2387</v>
      </c>
      <c r="O51" s="36">
        <v>1.1122000000000001</v>
      </c>
    </row>
    <row r="52" spans="1:15" ht="15" customHeight="1" x14ac:dyDescent="0.2">
      <c r="A52" s="12">
        <v>33</v>
      </c>
      <c r="B52" s="13" t="s">
        <v>193</v>
      </c>
      <c r="C52" s="14" t="s">
        <v>124</v>
      </c>
      <c r="D52" s="15" t="s">
        <v>77</v>
      </c>
      <c r="E52" s="16">
        <v>44805</v>
      </c>
      <c r="F52" s="17" t="s">
        <v>78</v>
      </c>
      <c r="G52" s="33">
        <v>33.03</v>
      </c>
      <c r="H52" s="34" t="s">
        <v>2</v>
      </c>
      <c r="I52" s="18">
        <v>1.57</v>
      </c>
      <c r="J52" s="18">
        <v>2.13</v>
      </c>
      <c r="K52" s="18">
        <v>51.85</v>
      </c>
      <c r="L52" s="18">
        <v>70.349999999999994</v>
      </c>
      <c r="M52" s="21">
        <v>122.19999999999999</v>
      </c>
      <c r="N52" s="35">
        <v>0.2387</v>
      </c>
      <c r="O52" s="36">
        <v>1.1122000000000001</v>
      </c>
    </row>
    <row r="53" spans="1:15" ht="15" customHeight="1" x14ac:dyDescent="0.2">
      <c r="A53" s="12">
        <v>34</v>
      </c>
      <c r="B53" s="13" t="s">
        <v>208</v>
      </c>
      <c r="C53" s="14" t="s">
        <v>124</v>
      </c>
      <c r="D53" s="15" t="s">
        <v>79</v>
      </c>
      <c r="E53" s="16">
        <v>44805</v>
      </c>
      <c r="F53" s="17" t="s">
        <v>80</v>
      </c>
      <c r="G53" s="33">
        <v>33.03</v>
      </c>
      <c r="H53" s="34" t="s">
        <v>2</v>
      </c>
      <c r="I53" s="18">
        <v>5.75</v>
      </c>
      <c r="J53" s="18">
        <v>14.51</v>
      </c>
      <c r="K53" s="18">
        <v>189.92</v>
      </c>
      <c r="L53" s="18">
        <v>479.26</v>
      </c>
      <c r="M53" s="21">
        <v>669.18</v>
      </c>
      <c r="N53" s="35">
        <v>0.2387</v>
      </c>
      <c r="O53" s="36">
        <v>1.1122000000000001</v>
      </c>
    </row>
    <row r="54" spans="1:15" ht="30" customHeight="1" x14ac:dyDescent="0.2">
      <c r="A54" s="12">
        <v>35</v>
      </c>
      <c r="B54" s="13" t="s">
        <v>209</v>
      </c>
      <c r="C54" s="14" t="s">
        <v>124</v>
      </c>
      <c r="D54" s="15" t="s">
        <v>89</v>
      </c>
      <c r="E54" s="16">
        <v>44805</v>
      </c>
      <c r="F54" s="17" t="s">
        <v>90</v>
      </c>
      <c r="G54" s="33">
        <v>19.93</v>
      </c>
      <c r="H54" s="34" t="s">
        <v>2</v>
      </c>
      <c r="I54" s="18">
        <v>10.6</v>
      </c>
      <c r="J54" s="18">
        <v>95.09</v>
      </c>
      <c r="K54" s="18">
        <v>211.25</v>
      </c>
      <c r="L54" s="18">
        <v>1895.14</v>
      </c>
      <c r="M54" s="21">
        <v>2106.3900000000003</v>
      </c>
      <c r="N54" s="35">
        <v>0.2387</v>
      </c>
      <c r="O54" s="36">
        <v>1.1122000000000001</v>
      </c>
    </row>
    <row r="55" spans="1:15" x14ac:dyDescent="0.2">
      <c r="A55" s="85"/>
      <c r="B55" s="86"/>
      <c r="C55" s="86"/>
      <c r="D55" s="86"/>
      <c r="E55" s="86"/>
      <c r="F55" s="86"/>
      <c r="G55" s="86"/>
      <c r="H55" s="87"/>
      <c r="I55" s="88" t="s">
        <v>180</v>
      </c>
      <c r="J55" s="88"/>
      <c r="K55" s="29">
        <v>1170.76</v>
      </c>
      <c r="L55" s="29">
        <v>3290.6400000000003</v>
      </c>
      <c r="M55" s="52">
        <v>4461.4000000000005</v>
      </c>
      <c r="N55" s="89"/>
      <c r="O55" s="90"/>
    </row>
    <row r="56" spans="1:15" x14ac:dyDescent="0.2">
      <c r="A56" s="6"/>
      <c r="B56" s="7">
        <v>7</v>
      </c>
      <c r="C56" s="8"/>
      <c r="D56" s="9"/>
      <c r="E56" s="10"/>
      <c r="F56" s="11" t="s">
        <v>170</v>
      </c>
      <c r="G56" s="27"/>
      <c r="H56" s="28"/>
      <c r="I56" s="29"/>
      <c r="J56" s="29"/>
      <c r="K56" s="29"/>
      <c r="L56" s="29"/>
      <c r="M56" s="30"/>
      <c r="N56" s="31"/>
      <c r="O56" s="32"/>
    </row>
    <row r="57" spans="1:15" ht="30" customHeight="1" x14ac:dyDescent="0.2">
      <c r="A57" s="12">
        <v>36</v>
      </c>
      <c r="B57" s="13" t="s">
        <v>152</v>
      </c>
      <c r="C57" s="14" t="s">
        <v>124</v>
      </c>
      <c r="D57" s="15" t="s">
        <v>7</v>
      </c>
      <c r="E57" s="16">
        <v>44805</v>
      </c>
      <c r="F57" s="17" t="s">
        <v>8</v>
      </c>
      <c r="G57" s="33">
        <v>3</v>
      </c>
      <c r="H57" s="34" t="s">
        <v>1</v>
      </c>
      <c r="I57" s="18">
        <v>918.43</v>
      </c>
      <c r="J57" s="18">
        <v>1494.33</v>
      </c>
      <c r="K57" s="18">
        <v>2755.29</v>
      </c>
      <c r="L57" s="18">
        <v>4482.99</v>
      </c>
      <c r="M57" s="21">
        <v>7238.28</v>
      </c>
      <c r="N57" s="35">
        <v>0.2387</v>
      </c>
      <c r="O57" s="36">
        <v>1.1122000000000001</v>
      </c>
    </row>
    <row r="58" spans="1:15" ht="30" customHeight="1" x14ac:dyDescent="0.2">
      <c r="A58" s="12">
        <v>37</v>
      </c>
      <c r="B58" s="13" t="s">
        <v>194</v>
      </c>
      <c r="C58" s="14" t="s">
        <v>124</v>
      </c>
      <c r="D58" s="15" t="s">
        <v>5</v>
      </c>
      <c r="E58" s="16">
        <v>44805</v>
      </c>
      <c r="F58" s="17" t="s">
        <v>6</v>
      </c>
      <c r="G58" s="33">
        <v>27.45</v>
      </c>
      <c r="H58" s="34" t="s">
        <v>2</v>
      </c>
      <c r="I58" s="18">
        <v>4.42</v>
      </c>
      <c r="J58" s="18">
        <v>15.05</v>
      </c>
      <c r="K58" s="18">
        <v>121.32</v>
      </c>
      <c r="L58" s="18">
        <v>413.12</v>
      </c>
      <c r="M58" s="21">
        <v>534.44000000000005</v>
      </c>
      <c r="N58" s="35">
        <v>0.2387</v>
      </c>
      <c r="O58" s="36">
        <v>1.1122000000000001</v>
      </c>
    </row>
    <row r="59" spans="1:15" ht="30" customHeight="1" x14ac:dyDescent="0.2">
      <c r="A59" s="12">
        <v>38</v>
      </c>
      <c r="B59" s="13" t="s">
        <v>195</v>
      </c>
      <c r="C59" s="14" t="s">
        <v>124</v>
      </c>
      <c r="D59" s="15" t="s">
        <v>9</v>
      </c>
      <c r="E59" s="16">
        <v>44805</v>
      </c>
      <c r="F59" s="17" t="s">
        <v>10</v>
      </c>
      <c r="G59" s="33">
        <v>27.45</v>
      </c>
      <c r="H59" s="34" t="s">
        <v>2</v>
      </c>
      <c r="I59" s="18">
        <v>5.82</v>
      </c>
      <c r="J59" s="18">
        <v>52.19</v>
      </c>
      <c r="K59" s="18">
        <v>159.75</v>
      </c>
      <c r="L59" s="18">
        <v>1432.61</v>
      </c>
      <c r="M59" s="21">
        <v>1592.36</v>
      </c>
      <c r="N59" s="35">
        <v>0.2387</v>
      </c>
      <c r="O59" s="36">
        <v>1.1122000000000001</v>
      </c>
    </row>
    <row r="60" spans="1:15" ht="30" customHeight="1" x14ac:dyDescent="0.2">
      <c r="A60" s="12">
        <v>39</v>
      </c>
      <c r="B60" s="13" t="s">
        <v>196</v>
      </c>
      <c r="C60" s="14" t="s">
        <v>124</v>
      </c>
      <c r="D60" s="15" t="s">
        <v>11</v>
      </c>
      <c r="E60" s="16">
        <v>44805</v>
      </c>
      <c r="F60" s="17" t="s">
        <v>12</v>
      </c>
      <c r="G60" s="33">
        <v>5</v>
      </c>
      <c r="H60" s="34" t="s">
        <v>0</v>
      </c>
      <c r="I60" s="18">
        <v>2.87</v>
      </c>
      <c r="J60" s="18">
        <v>94.67</v>
      </c>
      <c r="K60" s="18">
        <v>14.35</v>
      </c>
      <c r="L60" s="18">
        <v>473.35</v>
      </c>
      <c r="M60" s="21">
        <v>487.70000000000005</v>
      </c>
      <c r="N60" s="35">
        <v>0.2387</v>
      </c>
      <c r="O60" s="36">
        <v>1.1122000000000001</v>
      </c>
    </row>
    <row r="61" spans="1:15" ht="30" customHeight="1" x14ac:dyDescent="0.2">
      <c r="A61" s="12">
        <v>40</v>
      </c>
      <c r="B61" s="13" t="s">
        <v>197</v>
      </c>
      <c r="C61" s="14" t="s">
        <v>124</v>
      </c>
      <c r="D61" s="15" t="s">
        <v>13</v>
      </c>
      <c r="E61" s="16">
        <v>44805</v>
      </c>
      <c r="F61" s="17" t="s">
        <v>14</v>
      </c>
      <c r="G61" s="33">
        <v>5.5</v>
      </c>
      <c r="H61" s="34" t="s">
        <v>0</v>
      </c>
      <c r="I61" s="18">
        <v>14.35</v>
      </c>
      <c r="J61" s="18">
        <v>120.06</v>
      </c>
      <c r="K61" s="18">
        <v>78.92</v>
      </c>
      <c r="L61" s="18">
        <v>660.33</v>
      </c>
      <c r="M61" s="21">
        <v>739.25</v>
      </c>
      <c r="N61" s="35">
        <v>0.2387</v>
      </c>
      <c r="O61" s="36">
        <v>1.1122000000000001</v>
      </c>
    </row>
    <row r="62" spans="1:15" ht="15" customHeight="1" x14ac:dyDescent="0.2">
      <c r="A62" s="12">
        <v>41</v>
      </c>
      <c r="B62" s="13" t="s">
        <v>198</v>
      </c>
      <c r="C62" s="14" t="s">
        <v>124</v>
      </c>
      <c r="D62" s="15" t="s">
        <v>99</v>
      </c>
      <c r="E62" s="16">
        <v>44805</v>
      </c>
      <c r="F62" s="17" t="s">
        <v>165</v>
      </c>
      <c r="G62" s="33">
        <v>18.04</v>
      </c>
      <c r="H62" s="34" t="s">
        <v>2</v>
      </c>
      <c r="I62" s="18">
        <v>14.34</v>
      </c>
      <c r="J62" s="18">
        <v>84.3</v>
      </c>
      <c r="K62" s="18">
        <v>258.69</v>
      </c>
      <c r="L62" s="18">
        <v>1520.77</v>
      </c>
      <c r="M62" s="21">
        <v>1779.46</v>
      </c>
      <c r="N62" s="35">
        <v>0.2387</v>
      </c>
      <c r="O62" s="36">
        <v>1.1122000000000001</v>
      </c>
    </row>
    <row r="63" spans="1:15" ht="15" customHeight="1" x14ac:dyDescent="0.2">
      <c r="A63" s="12">
        <v>42</v>
      </c>
      <c r="B63" s="13" t="s">
        <v>199</v>
      </c>
      <c r="C63" s="14" t="s">
        <v>124</v>
      </c>
      <c r="D63" s="15" t="s">
        <v>100</v>
      </c>
      <c r="E63" s="16">
        <v>44805</v>
      </c>
      <c r="F63" s="17" t="s">
        <v>101</v>
      </c>
      <c r="G63" s="33">
        <v>12.9</v>
      </c>
      <c r="H63" s="34" t="s">
        <v>0</v>
      </c>
      <c r="I63" s="18">
        <v>3.7</v>
      </c>
      <c r="J63" s="18">
        <v>13.45</v>
      </c>
      <c r="K63" s="18">
        <v>47.73</v>
      </c>
      <c r="L63" s="18">
        <v>173.5</v>
      </c>
      <c r="M63" s="21">
        <v>221.23</v>
      </c>
      <c r="N63" s="35">
        <v>0.2387</v>
      </c>
      <c r="O63" s="36">
        <v>1.1122000000000001</v>
      </c>
    </row>
    <row r="64" spans="1:15" ht="15" customHeight="1" x14ac:dyDescent="0.2">
      <c r="A64" s="12">
        <v>43</v>
      </c>
      <c r="B64" s="13" t="s">
        <v>211</v>
      </c>
      <c r="C64" s="14" t="s">
        <v>124</v>
      </c>
      <c r="D64" s="15" t="s">
        <v>97</v>
      </c>
      <c r="E64" s="16">
        <v>44805</v>
      </c>
      <c r="F64" s="17" t="s">
        <v>98</v>
      </c>
      <c r="G64" s="33">
        <v>16.149999999999999</v>
      </c>
      <c r="H64" s="34" t="s">
        <v>2</v>
      </c>
      <c r="I64" s="18">
        <v>62.08</v>
      </c>
      <c r="J64" s="18">
        <v>84.19</v>
      </c>
      <c r="K64" s="18">
        <v>1002.59</v>
      </c>
      <c r="L64" s="18">
        <v>1359.66</v>
      </c>
      <c r="M64" s="21">
        <v>2362.25</v>
      </c>
      <c r="N64" s="35">
        <v>0.2387</v>
      </c>
      <c r="O64" s="36">
        <v>1.1122000000000001</v>
      </c>
    </row>
    <row r="65" spans="1:16" ht="15" customHeight="1" x14ac:dyDescent="0.2">
      <c r="A65" s="12">
        <v>44</v>
      </c>
      <c r="B65" s="13" t="s">
        <v>212</v>
      </c>
      <c r="C65" s="14" t="s">
        <v>124</v>
      </c>
      <c r="D65" s="15" t="s">
        <v>83</v>
      </c>
      <c r="E65" s="16">
        <v>44805</v>
      </c>
      <c r="F65" s="17" t="s">
        <v>84</v>
      </c>
      <c r="G65" s="33">
        <v>19.490000000000002</v>
      </c>
      <c r="H65" s="34" t="s">
        <v>2</v>
      </c>
      <c r="I65" s="18">
        <v>4.54</v>
      </c>
      <c r="J65" s="18">
        <v>4.66</v>
      </c>
      <c r="K65" s="18">
        <v>88.48</v>
      </c>
      <c r="L65" s="18">
        <v>90.82</v>
      </c>
      <c r="M65" s="21">
        <v>179.3</v>
      </c>
      <c r="N65" s="35">
        <v>0.2387</v>
      </c>
      <c r="O65" s="36">
        <v>1.1122000000000001</v>
      </c>
    </row>
    <row r="66" spans="1:16" ht="15" customHeight="1" x14ac:dyDescent="0.2">
      <c r="A66" s="12">
        <v>45</v>
      </c>
      <c r="B66" s="13" t="s">
        <v>213</v>
      </c>
      <c r="C66" s="14" t="s">
        <v>124</v>
      </c>
      <c r="D66" s="15" t="s">
        <v>81</v>
      </c>
      <c r="E66" s="16">
        <v>44805</v>
      </c>
      <c r="F66" s="17" t="s">
        <v>82</v>
      </c>
      <c r="G66" s="33">
        <v>19.490000000000002</v>
      </c>
      <c r="H66" s="34" t="s">
        <v>2</v>
      </c>
      <c r="I66" s="18">
        <v>6.7</v>
      </c>
      <c r="J66" s="18">
        <v>32.590000000000003</v>
      </c>
      <c r="K66" s="18">
        <v>130.58000000000001</v>
      </c>
      <c r="L66" s="18">
        <v>635.16999999999996</v>
      </c>
      <c r="M66" s="21">
        <v>765.75</v>
      </c>
      <c r="N66" s="35">
        <v>0.2387</v>
      </c>
      <c r="O66" s="36">
        <v>1.1122000000000001</v>
      </c>
    </row>
    <row r="67" spans="1:16" x14ac:dyDescent="0.2">
      <c r="A67" s="85"/>
      <c r="B67" s="86"/>
      <c r="C67" s="86"/>
      <c r="D67" s="86"/>
      <c r="E67" s="86"/>
      <c r="F67" s="86"/>
      <c r="G67" s="86"/>
      <c r="H67" s="87"/>
      <c r="I67" s="88" t="s">
        <v>180</v>
      </c>
      <c r="J67" s="88"/>
      <c r="K67" s="29">
        <v>4657.7</v>
      </c>
      <c r="L67" s="29">
        <v>11242.32</v>
      </c>
      <c r="M67" s="52">
        <v>15900.02</v>
      </c>
      <c r="N67" s="89"/>
      <c r="O67" s="90"/>
    </row>
    <row r="68" spans="1:16" x14ac:dyDescent="0.2">
      <c r="A68" s="6"/>
      <c r="B68" s="7">
        <v>8</v>
      </c>
      <c r="C68" s="8"/>
      <c r="D68" s="9"/>
      <c r="E68" s="10"/>
      <c r="F68" s="11" t="s">
        <v>214</v>
      </c>
      <c r="G68" s="27"/>
      <c r="H68" s="28"/>
      <c r="I68" s="29"/>
      <c r="J68" s="29"/>
      <c r="K68" s="29"/>
      <c r="L68" s="29"/>
      <c r="M68" s="30"/>
      <c r="N68" s="31"/>
      <c r="O68" s="32"/>
    </row>
    <row r="69" spans="1:16" ht="30" customHeight="1" x14ac:dyDescent="0.2">
      <c r="A69" s="12">
        <v>46</v>
      </c>
      <c r="B69" s="13" t="s">
        <v>200</v>
      </c>
      <c r="C69" s="14" t="s">
        <v>124</v>
      </c>
      <c r="D69" s="15" t="s">
        <v>67</v>
      </c>
      <c r="E69" s="16">
        <v>44805</v>
      </c>
      <c r="F69" s="17" t="s">
        <v>68</v>
      </c>
      <c r="G69" s="33">
        <v>2</v>
      </c>
      <c r="H69" s="34" t="s">
        <v>1</v>
      </c>
      <c r="I69" s="18">
        <v>14.38</v>
      </c>
      <c r="J69" s="18">
        <v>136.52000000000001</v>
      </c>
      <c r="K69" s="18">
        <v>28.76</v>
      </c>
      <c r="L69" s="18">
        <v>273.04000000000002</v>
      </c>
      <c r="M69" s="21">
        <v>301.8</v>
      </c>
      <c r="N69" s="35">
        <v>0.2387</v>
      </c>
      <c r="O69" s="36">
        <v>1.1122000000000001</v>
      </c>
    </row>
    <row r="70" spans="1:16" ht="30" customHeight="1" x14ac:dyDescent="0.2">
      <c r="A70" s="12">
        <v>47</v>
      </c>
      <c r="B70" s="13" t="s">
        <v>153</v>
      </c>
      <c r="C70" s="14" t="s">
        <v>124</v>
      </c>
      <c r="D70" s="15" t="s">
        <v>63</v>
      </c>
      <c r="E70" s="16">
        <v>44805</v>
      </c>
      <c r="F70" s="17" t="s">
        <v>64</v>
      </c>
      <c r="G70" s="33">
        <v>3</v>
      </c>
      <c r="H70" s="34" t="s">
        <v>1</v>
      </c>
      <c r="I70" s="18">
        <v>29.58</v>
      </c>
      <c r="J70" s="18">
        <v>34.840000000000003</v>
      </c>
      <c r="K70" s="18">
        <v>88.74</v>
      </c>
      <c r="L70" s="18">
        <v>104.52</v>
      </c>
      <c r="M70" s="21">
        <v>193.26</v>
      </c>
      <c r="N70" s="35">
        <v>0.2387</v>
      </c>
      <c r="O70" s="36">
        <v>1.1122000000000001</v>
      </c>
    </row>
    <row r="71" spans="1:16" ht="30" customHeight="1" x14ac:dyDescent="0.2">
      <c r="A71" s="12">
        <v>48</v>
      </c>
      <c r="B71" s="13" t="s">
        <v>201</v>
      </c>
      <c r="C71" s="14" t="s">
        <v>124</v>
      </c>
      <c r="D71" s="15" t="s">
        <v>61</v>
      </c>
      <c r="E71" s="16">
        <v>44805</v>
      </c>
      <c r="F71" s="17" t="s">
        <v>62</v>
      </c>
      <c r="G71" s="33">
        <v>1</v>
      </c>
      <c r="H71" s="34" t="s">
        <v>1</v>
      </c>
      <c r="I71" s="18">
        <v>26.78</v>
      </c>
      <c r="J71" s="18">
        <v>26.44</v>
      </c>
      <c r="K71" s="18">
        <v>26.78</v>
      </c>
      <c r="L71" s="18">
        <v>26.44</v>
      </c>
      <c r="M71" s="21">
        <v>53.22</v>
      </c>
      <c r="N71" s="35">
        <v>0.2387</v>
      </c>
      <c r="O71" s="36">
        <v>1.1122000000000001</v>
      </c>
    </row>
    <row r="72" spans="1:16" ht="30" customHeight="1" x14ac:dyDescent="0.2">
      <c r="A72" s="12">
        <v>49</v>
      </c>
      <c r="B72" s="13" t="s">
        <v>202</v>
      </c>
      <c r="C72" s="14" t="s">
        <v>124</v>
      </c>
      <c r="D72" s="15" t="s">
        <v>65</v>
      </c>
      <c r="E72" s="16">
        <v>44805</v>
      </c>
      <c r="F72" s="17" t="s">
        <v>66</v>
      </c>
      <c r="G72" s="33">
        <v>1</v>
      </c>
      <c r="H72" s="34" t="s">
        <v>1</v>
      </c>
      <c r="I72" s="18">
        <v>33.46</v>
      </c>
      <c r="J72" s="18">
        <v>43.93</v>
      </c>
      <c r="K72" s="18">
        <v>33.46</v>
      </c>
      <c r="L72" s="18">
        <v>43.93</v>
      </c>
      <c r="M72" s="21">
        <v>77.39</v>
      </c>
      <c r="N72" s="35">
        <v>0.2387</v>
      </c>
      <c r="O72" s="36">
        <v>1.1122000000000001</v>
      </c>
    </row>
    <row r="73" spans="1:16" ht="30" customHeight="1" x14ac:dyDescent="0.2">
      <c r="A73" s="12">
        <v>50</v>
      </c>
      <c r="B73" s="13" t="s">
        <v>155</v>
      </c>
      <c r="C73" s="14" t="s">
        <v>124</v>
      </c>
      <c r="D73" s="15" t="s">
        <v>51</v>
      </c>
      <c r="E73" s="16">
        <v>44805</v>
      </c>
      <c r="F73" s="17" t="s">
        <v>52</v>
      </c>
      <c r="G73" s="33">
        <v>9</v>
      </c>
      <c r="H73" s="34" t="s">
        <v>0</v>
      </c>
      <c r="I73" s="18">
        <v>6.86</v>
      </c>
      <c r="J73" s="18">
        <v>5.68</v>
      </c>
      <c r="K73" s="18">
        <v>61.74</v>
      </c>
      <c r="L73" s="18">
        <v>51.12</v>
      </c>
      <c r="M73" s="21">
        <v>112.86</v>
      </c>
      <c r="N73" s="35">
        <v>0.2387</v>
      </c>
      <c r="O73" s="36">
        <v>1.1122000000000001</v>
      </c>
    </row>
    <row r="74" spans="1:16" ht="30" customHeight="1" x14ac:dyDescent="0.2">
      <c r="A74" s="12">
        <v>51</v>
      </c>
      <c r="B74" s="13" t="s">
        <v>156</v>
      </c>
      <c r="C74" s="14" t="s">
        <v>124</v>
      </c>
      <c r="D74" s="15" t="s">
        <v>53</v>
      </c>
      <c r="E74" s="16">
        <v>44805</v>
      </c>
      <c r="F74" s="17" t="s">
        <v>54</v>
      </c>
      <c r="G74" s="33">
        <v>2.5</v>
      </c>
      <c r="H74" s="34" t="s">
        <v>0</v>
      </c>
      <c r="I74" s="18">
        <v>6.91</v>
      </c>
      <c r="J74" s="18">
        <v>14.69</v>
      </c>
      <c r="K74" s="18">
        <v>17.27</v>
      </c>
      <c r="L74" s="18">
        <v>36.72</v>
      </c>
      <c r="M74" s="21">
        <v>53.989999999999995</v>
      </c>
      <c r="N74" s="35">
        <v>0.2387</v>
      </c>
      <c r="O74" s="36">
        <v>1.1122000000000001</v>
      </c>
    </row>
    <row r="75" spans="1:16" ht="30" customHeight="1" x14ac:dyDescent="0.2">
      <c r="A75" s="12">
        <v>52</v>
      </c>
      <c r="B75" s="13" t="s">
        <v>154</v>
      </c>
      <c r="C75" s="14" t="s">
        <v>124</v>
      </c>
      <c r="D75" s="15" t="s">
        <v>55</v>
      </c>
      <c r="E75" s="16">
        <v>44805</v>
      </c>
      <c r="F75" s="17" t="s">
        <v>56</v>
      </c>
      <c r="G75" s="33">
        <v>35</v>
      </c>
      <c r="H75" s="34" t="s">
        <v>0</v>
      </c>
      <c r="I75" s="18">
        <v>1.41</v>
      </c>
      <c r="J75" s="18">
        <v>3.75</v>
      </c>
      <c r="K75" s="18">
        <v>49.35</v>
      </c>
      <c r="L75" s="18">
        <v>131.25</v>
      </c>
      <c r="M75" s="21">
        <v>180.6</v>
      </c>
      <c r="N75" s="35">
        <v>0.2387</v>
      </c>
      <c r="O75" s="36">
        <v>1.1122000000000001</v>
      </c>
    </row>
    <row r="76" spans="1:16" ht="30" customHeight="1" x14ac:dyDescent="0.2">
      <c r="A76" s="12">
        <v>53</v>
      </c>
      <c r="B76" s="13" t="s">
        <v>157</v>
      </c>
      <c r="C76" s="14" t="s">
        <v>124</v>
      </c>
      <c r="D76" s="15" t="s">
        <v>57</v>
      </c>
      <c r="E76" s="16">
        <v>44805</v>
      </c>
      <c r="F76" s="17" t="s">
        <v>58</v>
      </c>
      <c r="G76" s="33">
        <v>5</v>
      </c>
      <c r="H76" s="34" t="s">
        <v>0</v>
      </c>
      <c r="I76" s="18">
        <v>3.62</v>
      </c>
      <c r="J76" s="18">
        <v>16.309999999999999</v>
      </c>
      <c r="K76" s="18">
        <v>18.100000000000001</v>
      </c>
      <c r="L76" s="18">
        <v>81.55</v>
      </c>
      <c r="M76" s="21">
        <v>99.65</v>
      </c>
      <c r="N76" s="35">
        <v>0.2387</v>
      </c>
      <c r="O76" s="36">
        <v>1.1122000000000001</v>
      </c>
    </row>
    <row r="77" spans="1:16" ht="15" customHeight="1" x14ac:dyDescent="0.2">
      <c r="A77" s="12">
        <v>54</v>
      </c>
      <c r="B77" s="13" t="s">
        <v>158</v>
      </c>
      <c r="C77" s="14" t="s">
        <v>124</v>
      </c>
      <c r="D77" s="15" t="s">
        <v>59</v>
      </c>
      <c r="E77" s="16">
        <v>44805</v>
      </c>
      <c r="F77" s="17" t="s">
        <v>60</v>
      </c>
      <c r="G77" s="33">
        <v>1</v>
      </c>
      <c r="H77" s="34" t="s">
        <v>1</v>
      </c>
      <c r="I77" s="18">
        <v>3.12</v>
      </c>
      <c r="J77" s="18">
        <v>13.52</v>
      </c>
      <c r="K77" s="18">
        <v>3.12</v>
      </c>
      <c r="L77" s="18">
        <v>13.52</v>
      </c>
      <c r="M77" s="21">
        <v>16.64</v>
      </c>
      <c r="N77" s="35">
        <v>0.2387</v>
      </c>
      <c r="O77" s="36">
        <v>1.1122000000000001</v>
      </c>
    </row>
    <row r="78" spans="1:16" x14ac:dyDescent="0.2">
      <c r="A78" s="85"/>
      <c r="B78" s="86"/>
      <c r="C78" s="86"/>
      <c r="D78" s="86"/>
      <c r="E78" s="86"/>
      <c r="F78" s="86"/>
      <c r="G78" s="86"/>
      <c r="H78" s="87"/>
      <c r="I78" s="88" t="s">
        <v>180</v>
      </c>
      <c r="J78" s="88"/>
      <c r="K78" s="29">
        <v>327.32000000000005</v>
      </c>
      <c r="L78" s="29">
        <v>762.08999999999992</v>
      </c>
      <c r="M78" s="52">
        <v>1089.4100000000001</v>
      </c>
      <c r="N78" s="89"/>
      <c r="O78" s="90"/>
    </row>
    <row r="79" spans="1:16" x14ac:dyDescent="0.2">
      <c r="A79" s="6"/>
      <c r="B79" s="7">
        <v>9</v>
      </c>
      <c r="C79" s="8"/>
      <c r="D79" s="9"/>
      <c r="E79" s="10"/>
      <c r="F79" s="11" t="s">
        <v>171</v>
      </c>
      <c r="G79" s="27"/>
      <c r="H79" s="28"/>
      <c r="I79" s="29"/>
      <c r="J79" s="29"/>
      <c r="K79" s="29"/>
      <c r="L79" s="29"/>
      <c r="M79" s="30"/>
      <c r="N79" s="31"/>
      <c r="O79" s="32"/>
    </row>
    <row r="80" spans="1:16" ht="45" customHeight="1" x14ac:dyDescent="0.2">
      <c r="A80" s="12">
        <v>55</v>
      </c>
      <c r="B80" s="13" t="s">
        <v>159</v>
      </c>
      <c r="C80" s="14" t="s">
        <v>124</v>
      </c>
      <c r="D80" s="15" t="s">
        <v>69</v>
      </c>
      <c r="E80" s="16">
        <v>44805</v>
      </c>
      <c r="F80" s="17" t="s">
        <v>70</v>
      </c>
      <c r="G80" s="33">
        <v>3.5</v>
      </c>
      <c r="H80" s="34" t="s">
        <v>0</v>
      </c>
      <c r="I80" s="18">
        <v>15.28</v>
      </c>
      <c r="J80" s="18">
        <v>86.47</v>
      </c>
      <c r="K80" s="18">
        <v>53.48</v>
      </c>
      <c r="L80" s="18">
        <v>302.64</v>
      </c>
      <c r="M80" s="21">
        <v>356.12</v>
      </c>
      <c r="N80" s="35">
        <v>0.2387</v>
      </c>
      <c r="O80" s="36">
        <v>1.1122000000000001</v>
      </c>
      <c r="P80" s="19"/>
    </row>
    <row r="81" spans="1:15" ht="30" customHeight="1" x14ac:dyDescent="0.2">
      <c r="A81" s="12">
        <v>56</v>
      </c>
      <c r="B81" s="13" t="s">
        <v>203</v>
      </c>
      <c r="C81" s="14" t="s">
        <v>124</v>
      </c>
      <c r="D81" s="15" t="s">
        <v>71</v>
      </c>
      <c r="E81" s="16">
        <v>44805</v>
      </c>
      <c r="F81" s="17" t="s">
        <v>72</v>
      </c>
      <c r="G81" s="33">
        <v>1</v>
      </c>
      <c r="H81" s="34" t="s">
        <v>1</v>
      </c>
      <c r="I81" s="18">
        <v>149.59</v>
      </c>
      <c r="J81" s="18">
        <v>188.45</v>
      </c>
      <c r="K81" s="18">
        <v>149.59</v>
      </c>
      <c r="L81" s="18">
        <v>188.45</v>
      </c>
      <c r="M81" s="21">
        <v>338.03999999999996</v>
      </c>
      <c r="N81" s="35">
        <v>0.2387</v>
      </c>
      <c r="O81" s="36">
        <v>1.1122000000000001</v>
      </c>
    </row>
    <row r="82" spans="1:15" x14ac:dyDescent="0.2">
      <c r="A82" s="85"/>
      <c r="B82" s="86"/>
      <c r="C82" s="86"/>
      <c r="D82" s="86"/>
      <c r="E82" s="86"/>
      <c r="F82" s="86"/>
      <c r="G82" s="86"/>
      <c r="H82" s="87"/>
      <c r="I82" s="88" t="s">
        <v>180</v>
      </c>
      <c r="J82" s="88"/>
      <c r="K82" s="29">
        <v>203.07</v>
      </c>
      <c r="L82" s="29">
        <v>491.09</v>
      </c>
      <c r="M82" s="52">
        <v>694.16</v>
      </c>
      <c r="N82" s="89"/>
      <c r="O82" s="90"/>
    </row>
    <row r="83" spans="1:15" x14ac:dyDescent="0.2">
      <c r="A83" s="6"/>
      <c r="B83" s="7">
        <v>10</v>
      </c>
      <c r="C83" s="8"/>
      <c r="D83" s="9"/>
      <c r="E83" s="10"/>
      <c r="F83" s="11" t="s">
        <v>172</v>
      </c>
      <c r="G83" s="27"/>
      <c r="H83" s="28"/>
      <c r="I83" s="29"/>
      <c r="J83" s="29"/>
      <c r="K83" s="29"/>
      <c r="L83" s="29"/>
      <c r="M83" s="30"/>
      <c r="N83" s="31"/>
      <c r="O83" s="32"/>
    </row>
    <row r="84" spans="1:15" ht="15" customHeight="1" x14ac:dyDescent="0.2">
      <c r="A84" s="12">
        <v>57</v>
      </c>
      <c r="B84" s="13" t="s">
        <v>160</v>
      </c>
      <c r="C84" s="14" t="s">
        <v>124</v>
      </c>
      <c r="D84" s="15" t="s">
        <v>102</v>
      </c>
      <c r="E84" s="16">
        <v>44805</v>
      </c>
      <c r="F84" s="17" t="s">
        <v>103</v>
      </c>
      <c r="G84" s="33">
        <v>18.04</v>
      </c>
      <c r="H84" s="34" t="s">
        <v>2</v>
      </c>
      <c r="I84" s="18">
        <v>3.15</v>
      </c>
      <c r="J84" s="18">
        <v>0.92</v>
      </c>
      <c r="K84" s="18">
        <v>56.82</v>
      </c>
      <c r="L84" s="18">
        <v>16.59</v>
      </c>
      <c r="M84" s="21">
        <v>73.41</v>
      </c>
      <c r="N84" s="35">
        <v>0.2387</v>
      </c>
      <c r="O84" s="36">
        <v>1.1122000000000001</v>
      </c>
    </row>
    <row r="85" spans="1:15" ht="15.75" customHeight="1" x14ac:dyDescent="0.2">
      <c r="A85" s="85"/>
      <c r="B85" s="86"/>
      <c r="C85" s="86"/>
      <c r="D85" s="86"/>
      <c r="E85" s="86"/>
      <c r="F85" s="86"/>
      <c r="G85" s="86"/>
      <c r="H85" s="87"/>
      <c r="I85" s="88" t="s">
        <v>180</v>
      </c>
      <c r="J85" s="88"/>
      <c r="K85" s="29">
        <v>56.82</v>
      </c>
      <c r="L85" s="29">
        <v>16.59</v>
      </c>
      <c r="M85" s="52">
        <v>73.41</v>
      </c>
      <c r="N85" s="89"/>
      <c r="O85" s="90"/>
    </row>
    <row r="86" spans="1:15" ht="15.75" customHeight="1" x14ac:dyDescent="0.2">
      <c r="A86" s="85"/>
      <c r="B86" s="86"/>
      <c r="C86" s="86"/>
      <c r="D86" s="86"/>
      <c r="E86" s="86"/>
      <c r="F86" s="86"/>
      <c r="G86" s="86"/>
      <c r="H86" s="87"/>
      <c r="I86" s="88" t="s">
        <v>130</v>
      </c>
      <c r="J86" s="88"/>
      <c r="K86" s="52">
        <v>14178.3</v>
      </c>
      <c r="L86" s="52">
        <v>33849.230000000003</v>
      </c>
      <c r="M86" s="52">
        <v>48027.529999999992</v>
      </c>
      <c r="N86" s="89"/>
      <c r="O86" s="90"/>
    </row>
  </sheetData>
  <mergeCells count="53">
    <mergeCell ref="F6:F8"/>
    <mergeCell ref="G6:O6"/>
    <mergeCell ref="A6:A8"/>
    <mergeCell ref="B6:B8"/>
    <mergeCell ref="C6:C8"/>
    <mergeCell ref="D6:D8"/>
    <mergeCell ref="E6:E8"/>
    <mergeCell ref="N2:O2"/>
    <mergeCell ref="I14:J14"/>
    <mergeCell ref="A14:H14"/>
    <mergeCell ref="N14:O14"/>
    <mergeCell ref="A1:E1"/>
    <mergeCell ref="F1:L1"/>
    <mergeCell ref="F4:L4"/>
    <mergeCell ref="A4:E4"/>
    <mergeCell ref="A2:E2"/>
    <mergeCell ref="F3:L3"/>
    <mergeCell ref="A3:E3"/>
    <mergeCell ref="F2:L2"/>
    <mergeCell ref="G7:G8"/>
    <mergeCell ref="H7:H8"/>
    <mergeCell ref="I7:J7"/>
    <mergeCell ref="K7:M7"/>
    <mergeCell ref="A40:H40"/>
    <mergeCell ref="I40:J40"/>
    <mergeCell ref="N40:O40"/>
    <mergeCell ref="A28:H28"/>
    <mergeCell ref="I28:J28"/>
    <mergeCell ref="N28:O28"/>
    <mergeCell ref="A33:H33"/>
    <mergeCell ref="I33:J33"/>
    <mergeCell ref="N33:O33"/>
    <mergeCell ref="A48:H48"/>
    <mergeCell ref="I48:J48"/>
    <mergeCell ref="N48:O48"/>
    <mergeCell ref="A55:H55"/>
    <mergeCell ref="I55:J55"/>
    <mergeCell ref="N55:O55"/>
    <mergeCell ref="A67:H67"/>
    <mergeCell ref="I67:J67"/>
    <mergeCell ref="N67:O67"/>
    <mergeCell ref="A78:H78"/>
    <mergeCell ref="I78:J78"/>
    <mergeCell ref="N78:O78"/>
    <mergeCell ref="A86:H86"/>
    <mergeCell ref="I86:J86"/>
    <mergeCell ref="N86:O86"/>
    <mergeCell ref="A82:H82"/>
    <mergeCell ref="I82:J82"/>
    <mergeCell ref="N82:O82"/>
    <mergeCell ref="A85:H85"/>
    <mergeCell ref="I85:J85"/>
    <mergeCell ref="N85:O85"/>
  </mergeCells>
  <phoneticPr fontId="13" type="noConversion"/>
  <dataValidations count="2">
    <dataValidation allowBlank="1" showInputMessage="1" showErrorMessage="1" errorTitle="Unidade de Medida Inválida" error="A unidade de medida informada é inválida._x000a_Selecione uma unidade na lista suspensa. Para cadastrar nova unidade de medida, entre em contato com o TCE. " sqref="H30:H32 H35:H39 H16:H27 H80:H81 H50:H54 H84 H57:H66 H10:H13 H42:H47 H69:H77" xr:uid="{00000000-0002-0000-0100-000000000000}"/>
    <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sqref="C30:C32 C35:C39 C16:C27 C80:C81 C50:C54 C84 C57:C66 C10:C13 C42:C47 C69:C77" xr:uid="{00000000-0002-0000-0100-000003000000}">
      <formula1>#REF!</formula1>
    </dataValidation>
  </dataValidations>
  <pageMargins left="0.51181102362204722" right="0.51181102362204722" top="0.78740157480314965" bottom="0.78740157480314965" header="0.31496062992125984" footer="0.31496062992125984"/>
  <pageSetup paperSize="9" scale="50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1000000}">
          <x14:formula1>
            <xm:f>'N:\SMOP\Pablo Leonardelli\00 - PROJETO ELÉTRICO ESCOLAS\EMEI MARIA JOSEPHA\[Cópia de ORÇAMENTO_AGO_21.xlsx]base'!#REF!</xm:f>
          </x14:formula1>
          <x14:formula2>
            <xm:f>0</xm:f>
          </x14:formula2>
          <xm:sqref>C9 C83 C29 C34 C41 C56 C68 C79 C49 C15</xm:sqref>
        </x14:dataValidation>
        <x14:dataValidation type="list" allowBlank="1" showInputMessage="1" showErrorMessage="1" xr:uid="{00000000-0002-0000-0100-000002000000}">
          <x14:formula1>
            <xm:f>'N:\SMOP\Pablo Leonardelli\00 - PROJETO ELÉTRICO ESCOLAS\EMEI MARIA JOSEPHA\[Cópia de ORÇAMENTO_AGO_21.xlsx]base'!#REF!</xm:f>
          </x14:formula1>
          <x14:formula2>
            <xm:f>0</xm:f>
          </x14:formula2>
          <xm:sqref>H6:J6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K74"/>
  <sheetViews>
    <sheetView zoomScale="90" zoomScaleNormal="90" workbookViewId="0">
      <selection activeCell="E17" sqref="E17"/>
    </sheetView>
  </sheetViews>
  <sheetFormatPr defaultColWidth="55.7109375" defaultRowHeight="12" x14ac:dyDescent="0.25"/>
  <cols>
    <col min="1" max="1" width="10.7109375" style="56" customWidth="1"/>
    <col min="2" max="2" width="75.7109375" style="57" customWidth="1"/>
    <col min="3" max="11" width="15.7109375" style="56" customWidth="1"/>
    <col min="12" max="16384" width="55.7109375" style="56"/>
  </cols>
  <sheetData>
    <row r="1" spans="1:11" x14ac:dyDescent="0.25">
      <c r="A1" s="122" t="str">
        <f>[2]IDENTIFICAÇÃO!B4</f>
        <v>PREFEITURA MUNICIPAL DE TRIUNFO/RS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x14ac:dyDescent="0.25">
      <c r="A2" s="123" t="s">
        <v>216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spans="1:11" x14ac:dyDescent="0.25">
      <c r="A3" s="124" t="str">
        <f>[2]ORÇAMENTO!F3</f>
        <v>AMPLIAÇÃO EMEF OSWALDO ARANHA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spans="1:11" x14ac:dyDescent="0.25">
      <c r="A4" s="125" t="s">
        <v>217</v>
      </c>
      <c r="B4" s="126" t="s">
        <v>218</v>
      </c>
      <c r="C4" s="58" t="s">
        <v>219</v>
      </c>
      <c r="D4" s="121" t="s">
        <v>220</v>
      </c>
      <c r="E4" s="120" t="s">
        <v>221</v>
      </c>
      <c r="F4" s="121" t="s">
        <v>220</v>
      </c>
      <c r="G4" s="120" t="s">
        <v>222</v>
      </c>
      <c r="H4" s="121" t="s">
        <v>220</v>
      </c>
      <c r="I4" s="120" t="s">
        <v>223</v>
      </c>
      <c r="J4" s="121" t="s">
        <v>220</v>
      </c>
      <c r="K4" s="120" t="s">
        <v>224</v>
      </c>
    </row>
    <row r="5" spans="1:11" x14ac:dyDescent="0.25">
      <c r="A5" s="125"/>
      <c r="B5" s="126"/>
      <c r="C5" s="58" t="s">
        <v>225</v>
      </c>
      <c r="D5" s="121"/>
      <c r="E5" s="120"/>
      <c r="F5" s="121"/>
      <c r="G5" s="120"/>
      <c r="H5" s="121"/>
      <c r="I5" s="120"/>
      <c r="J5" s="121"/>
      <c r="K5" s="120"/>
    </row>
    <row r="6" spans="1:11" x14ac:dyDescent="0.25">
      <c r="A6" s="59">
        <f>[3]Orçamento!B9</f>
        <v>1</v>
      </c>
      <c r="B6" s="60" t="str">
        <f>[2]ORÇAMENTO!F8</f>
        <v>SERVIÇOS INICIAIS</v>
      </c>
      <c r="C6" s="61"/>
      <c r="D6" s="62"/>
      <c r="E6" s="61"/>
      <c r="F6" s="62"/>
      <c r="G6" s="61"/>
      <c r="H6" s="62"/>
      <c r="I6" s="61"/>
      <c r="J6" s="62"/>
      <c r="K6" s="61"/>
    </row>
    <row r="7" spans="1:11" ht="15" customHeight="1" x14ac:dyDescent="0.25">
      <c r="A7" s="63" t="str">
        <f>ORÇAMENTO!B10</f>
        <v>1.1</v>
      </c>
      <c r="B7" s="64" t="str">
        <f>ORÇAMENTO!F10</f>
        <v>PLACA DE OBRA EM CHAPA DE ACO GALVANIZADO</v>
      </c>
      <c r="C7" s="65">
        <f>ORÇAMENTO!M10</f>
        <v>250.88</v>
      </c>
      <c r="D7" s="66">
        <v>1</v>
      </c>
      <c r="E7" s="65">
        <f t="shared" ref="E7:E9" si="0">C7</f>
        <v>250.88</v>
      </c>
      <c r="F7" s="67"/>
      <c r="G7" s="68"/>
      <c r="H7" s="67"/>
      <c r="I7" s="68"/>
      <c r="J7" s="67"/>
      <c r="K7" s="68"/>
    </row>
    <row r="8" spans="1:11" ht="30" customHeight="1" x14ac:dyDescent="0.25">
      <c r="A8" s="63" t="str">
        <f>ORÇAMENTO!B11</f>
        <v>1.2</v>
      </c>
      <c r="B8" s="69" t="str">
        <f>ORÇAMENTO!F11</f>
        <v>LOCACAO CONVENCIONAL DE OBRA, UTILIZANDO GABARITO DE TÁBUAS CORRIDAS PONTALETADAS A CADA 2,00M -  2 UTILIZAÇÕES. AF_10/2018</v>
      </c>
      <c r="C8" s="65">
        <f>ORÇAMENTO!M11</f>
        <v>1093.19</v>
      </c>
      <c r="D8" s="66">
        <v>1</v>
      </c>
      <c r="E8" s="65">
        <f t="shared" si="0"/>
        <v>1093.19</v>
      </c>
      <c r="F8" s="67"/>
      <c r="G8" s="68"/>
      <c r="H8" s="67"/>
      <c r="I8" s="68"/>
      <c r="J8" s="67"/>
      <c r="K8" s="68"/>
    </row>
    <row r="9" spans="1:11" ht="15" customHeight="1" x14ac:dyDescent="0.25">
      <c r="A9" s="63" t="str">
        <f>ORÇAMENTO!B12</f>
        <v>1.3</v>
      </c>
      <c r="B9" s="64" t="str">
        <f>ORÇAMENTO!F12</f>
        <v>TAPUME COM TELHA METÁLICA. AF_05/2018</v>
      </c>
      <c r="C9" s="65">
        <f>ORÇAMENTO!M12</f>
        <v>2520.23</v>
      </c>
      <c r="D9" s="66">
        <v>1</v>
      </c>
      <c r="E9" s="65">
        <f t="shared" si="0"/>
        <v>2520.23</v>
      </c>
      <c r="F9" s="67"/>
      <c r="G9" s="68"/>
      <c r="H9" s="67"/>
      <c r="I9" s="68"/>
      <c r="J9" s="67"/>
      <c r="K9" s="68"/>
    </row>
    <row r="10" spans="1:11" ht="15" customHeight="1" x14ac:dyDescent="0.25">
      <c r="A10" s="63" t="str">
        <f>ORÇAMENTO!B13</f>
        <v>1.4</v>
      </c>
      <c r="B10" s="64" t="str">
        <f>ORÇAMENTO!F13</f>
        <v>LIMPEZA MANUAL DE VEGETAÇÃO EM TERRENO COM ENXADA_AF05/2018</v>
      </c>
      <c r="C10" s="65">
        <f>ORÇAMENTO!M13</f>
        <v>73.27</v>
      </c>
      <c r="D10" s="66">
        <v>1</v>
      </c>
      <c r="E10" s="65">
        <f>C10</f>
        <v>73.27</v>
      </c>
      <c r="F10" s="67"/>
      <c r="G10" s="68"/>
      <c r="H10" s="67"/>
      <c r="I10" s="68"/>
      <c r="J10" s="67"/>
      <c r="K10" s="68"/>
    </row>
    <row r="11" spans="1:11" x14ac:dyDescent="0.25">
      <c r="A11" s="59">
        <f>[3]Orçamento!B11</f>
        <v>2</v>
      </c>
      <c r="B11" s="60" t="str">
        <f>[2]ORÇAMENTO!F14</f>
        <v>INFRAESTRUTURA</v>
      </c>
      <c r="C11" s="61"/>
      <c r="D11" s="62"/>
      <c r="E11" s="61"/>
      <c r="F11" s="62"/>
      <c r="G11" s="61"/>
      <c r="H11" s="62"/>
      <c r="I11" s="61"/>
      <c r="J11" s="62"/>
      <c r="K11" s="61"/>
    </row>
    <row r="12" spans="1:11" ht="15" customHeight="1" x14ac:dyDescent="0.25">
      <c r="A12" s="63" t="str">
        <f>ORÇAMENTO!B16</f>
        <v>2.1</v>
      </c>
      <c r="B12" s="69" t="str">
        <f>ORÇAMENTO!F16</f>
        <v>ASSENTAMENTO DE PEDRA GRÊS PARA ALICERCE</v>
      </c>
      <c r="C12" s="65">
        <f>ORÇAMENTO!M16</f>
        <v>368.63</v>
      </c>
      <c r="D12" s="66">
        <v>1</v>
      </c>
      <c r="E12" s="65">
        <f>C12</f>
        <v>368.63</v>
      </c>
      <c r="F12" s="66"/>
      <c r="G12" s="68"/>
      <c r="H12" s="66"/>
      <c r="I12" s="68"/>
      <c r="J12" s="66"/>
      <c r="K12" s="68"/>
    </row>
    <row r="13" spans="1:11" ht="30" customHeight="1" x14ac:dyDescent="0.25">
      <c r="A13" s="63" t="str">
        <f>ORÇAMENTO!B17</f>
        <v>2.2</v>
      </c>
      <c r="B13" s="69" t="str">
        <f>ORÇAMENTO!F17</f>
        <v>ESTACA BROCA DE CONCRETO, DIÂMETRO DE 30CM, ESCAVAÇÃO MANUAL COM TRADO CONCHA, INTEIRAMENTE ARMADA. AF_05/2020</v>
      </c>
      <c r="C13" s="65">
        <f>ORÇAMENTO!M17</f>
        <v>1245.0899999999999</v>
      </c>
      <c r="D13" s="66">
        <v>1</v>
      </c>
      <c r="E13" s="65">
        <f t="shared" ref="E13:E22" si="1">C13</f>
        <v>1245.0899999999999</v>
      </c>
      <c r="F13" s="67"/>
      <c r="G13" s="68"/>
      <c r="H13" s="67"/>
      <c r="I13" s="68"/>
      <c r="J13" s="67"/>
      <c r="K13" s="68"/>
    </row>
    <row r="14" spans="1:11" ht="30" customHeight="1" x14ac:dyDescent="0.25">
      <c r="A14" s="63" t="str">
        <f>ORÇAMENTO!B18</f>
        <v>2.3</v>
      </c>
      <c r="B14" s="69" t="str">
        <f>ORÇAMENTO!F18</f>
        <v>ARMAÇÃO DE BLOCO, VIGA BALDRAME OU SAPATA UTILIZANDO AÇO CA-50 DE 10 MM - MONTAGEM. AF_06/2017</v>
      </c>
      <c r="C14" s="65">
        <f>ORÇAMENTO!M18</f>
        <v>747.61</v>
      </c>
      <c r="D14" s="66">
        <v>1</v>
      </c>
      <c r="E14" s="65">
        <f t="shared" si="1"/>
        <v>747.61</v>
      </c>
      <c r="F14" s="67"/>
      <c r="G14" s="68"/>
      <c r="H14" s="67"/>
      <c r="I14" s="68"/>
      <c r="J14" s="67"/>
      <c r="K14" s="68"/>
    </row>
    <row r="15" spans="1:11" ht="30" customHeight="1" x14ac:dyDescent="0.25">
      <c r="A15" s="63" t="str">
        <f>ORÇAMENTO!B19</f>
        <v>2.4</v>
      </c>
      <c r="B15" s="69" t="str">
        <f>ORÇAMENTO!F19</f>
        <v>ARMAÇÃO DE BLOCO, VIGA BALDRAME OU SAPATA UTILIZANDO AÇO CA-50 DE 6,3 MM - MONTAGEM. AF_06/2017</v>
      </c>
      <c r="C15" s="65">
        <f>ORÇAMENTO!M19</f>
        <v>517.95000000000005</v>
      </c>
      <c r="D15" s="66">
        <v>1</v>
      </c>
      <c r="E15" s="65">
        <f t="shared" si="1"/>
        <v>517.95000000000005</v>
      </c>
      <c r="F15" s="67"/>
      <c r="G15" s="68"/>
      <c r="H15" s="67"/>
      <c r="I15" s="68"/>
      <c r="J15" s="67"/>
      <c r="K15" s="68"/>
    </row>
    <row r="16" spans="1:11" ht="30" customHeight="1" x14ac:dyDescent="0.25">
      <c r="A16" s="63" t="str">
        <f>ORÇAMENTO!B20</f>
        <v>2.5</v>
      </c>
      <c r="B16" s="69" t="str">
        <f>ORÇAMENTO!F20</f>
        <v>ESCAVAÇÃO MANUAL DE VALA PARA VIGA BALDRAME (INCLUINDO ESCAVAÇÃO PARA COLOCAÇÃO DE FÔRMAS). AF_06/2017</v>
      </c>
      <c r="C16" s="65">
        <f>ORÇAMENTO!M20</f>
        <v>271.11</v>
      </c>
      <c r="D16" s="66">
        <v>1</v>
      </c>
      <c r="E16" s="65">
        <f t="shared" si="1"/>
        <v>271.11</v>
      </c>
      <c r="F16" s="67"/>
      <c r="G16" s="68"/>
      <c r="H16" s="67"/>
      <c r="I16" s="68"/>
      <c r="J16" s="67"/>
      <c r="K16" s="68"/>
    </row>
    <row r="17" spans="1:11" ht="30" customHeight="1" x14ac:dyDescent="0.25">
      <c r="A17" s="63" t="str">
        <f>ORÇAMENTO!B21</f>
        <v>2.6</v>
      </c>
      <c r="B17" s="69" t="str">
        <f>ORÇAMENTO!F21</f>
        <v>FABRICAÇÃO, MONTAGEM E DESMONTAGEM DE FÔRMA PARA BLOCO DE COROAMENTO, EM MADEIRA SERRADA, E=25 MM, 4 UTILIZAÇÕES. AF_06/2017</v>
      </c>
      <c r="C17" s="65">
        <f>ORÇAMENTO!M21</f>
        <v>85.92</v>
      </c>
      <c r="D17" s="66">
        <v>1</v>
      </c>
      <c r="E17" s="65">
        <f t="shared" si="1"/>
        <v>85.92</v>
      </c>
      <c r="F17" s="67"/>
      <c r="G17" s="68"/>
      <c r="H17" s="67"/>
      <c r="I17" s="68"/>
      <c r="J17" s="67"/>
      <c r="K17" s="68"/>
    </row>
    <row r="18" spans="1:11" ht="30" customHeight="1" x14ac:dyDescent="0.25">
      <c r="A18" s="63" t="str">
        <f>ORÇAMENTO!B22</f>
        <v>2.7</v>
      </c>
      <c r="B18" s="69" t="str">
        <f>ORÇAMENTO!F22</f>
        <v>FABRICAÇÃO, MONTAGEM E DESMONTAGEM DE FÔRMA PARA VIGA BALDRAME, EM MADEIRA SERRADA, E=25 MM, 2 UTILIZAÇÕES. AF_06/2017</v>
      </c>
      <c r="C18" s="65">
        <f>ORÇAMENTO!M22</f>
        <v>835.3</v>
      </c>
      <c r="D18" s="66">
        <v>1</v>
      </c>
      <c r="E18" s="65">
        <f t="shared" si="1"/>
        <v>835.3</v>
      </c>
      <c r="F18" s="67"/>
      <c r="G18" s="68"/>
      <c r="H18" s="67"/>
      <c r="I18" s="68"/>
      <c r="J18" s="67"/>
      <c r="K18" s="68"/>
    </row>
    <row r="19" spans="1:11" ht="30" customHeight="1" x14ac:dyDescent="0.25">
      <c r="A19" s="63" t="str">
        <f>ORÇAMENTO!B23</f>
        <v>2.8</v>
      </c>
      <c r="B19" s="69" t="str">
        <f>ORÇAMENTO!F23</f>
        <v>CONCRETAGEM DE BLOCOS DE COROAMENTO E VIGAS BALDRAME, FCK 30 MPA, COM USO DE JERICA  LANÇAMENTO, ADENSAMENTO E ACABAMENTO. AF_06/2017</v>
      </c>
      <c r="C19" s="65">
        <f>ORÇAMENTO!M23</f>
        <v>873.44</v>
      </c>
      <c r="D19" s="66">
        <v>1</v>
      </c>
      <c r="E19" s="65">
        <f t="shared" si="1"/>
        <v>873.44</v>
      </c>
      <c r="F19" s="67"/>
      <c r="G19" s="68"/>
      <c r="H19" s="67"/>
      <c r="I19" s="68"/>
      <c r="J19" s="67"/>
      <c r="K19" s="68"/>
    </row>
    <row r="20" spans="1:11" ht="15" customHeight="1" x14ac:dyDescent="0.25">
      <c r="A20" s="63" t="str">
        <f>ORÇAMENTO!B24</f>
        <v>2.9</v>
      </c>
      <c r="B20" s="69" t="str">
        <f>ORÇAMENTO!F24</f>
        <v>IMPERMEABILIZAÇÃO DE SUPERFÍCIE COM EMULSÃO ASFÁLTICA, 2 DEMÃOS AF_06/2018</v>
      </c>
      <c r="C20" s="65">
        <f>ORÇAMENTO!M24</f>
        <v>631.58000000000004</v>
      </c>
      <c r="D20" s="66">
        <v>1</v>
      </c>
      <c r="E20" s="65">
        <f t="shared" si="1"/>
        <v>631.58000000000004</v>
      </c>
      <c r="F20" s="67"/>
      <c r="G20" s="68"/>
      <c r="H20" s="67"/>
      <c r="I20" s="68"/>
      <c r="J20" s="67"/>
      <c r="K20" s="68"/>
    </row>
    <row r="21" spans="1:11" ht="30" customHeight="1" x14ac:dyDescent="0.25">
      <c r="A21" s="63" t="str">
        <f>ORÇAMENTO!B25</f>
        <v>2.10</v>
      </c>
      <c r="B21" s="69" t="str">
        <f>ORÇAMENTO!F25</f>
        <v>LASTRO COM MATERIAL GRANULAR, APLICAÇÃO EM BLOCOS DE COROAMENTO, ESPESSURA DE *5 CM*. AF_08/2017</v>
      </c>
      <c r="C21" s="65">
        <f>ORÇAMENTO!M25</f>
        <v>18.670000000000002</v>
      </c>
      <c r="D21" s="66">
        <v>1</v>
      </c>
      <c r="E21" s="65">
        <f t="shared" si="1"/>
        <v>18.670000000000002</v>
      </c>
      <c r="F21" s="70"/>
      <c r="G21" s="71"/>
      <c r="H21" s="70"/>
      <c r="I21" s="71"/>
      <c r="J21" s="70"/>
      <c r="K21" s="65"/>
    </row>
    <row r="22" spans="1:11" ht="15" customHeight="1" x14ac:dyDescent="0.25">
      <c r="A22" s="63" t="str">
        <f>ORÇAMENTO!B26</f>
        <v>2.11</v>
      </c>
      <c r="B22" s="69" t="str">
        <f>ORÇAMENTO!F26</f>
        <v>REATERRO MANUAL DE VALAS COM COMPACTAÇÃO MECANIZADA. AF_04/2016</v>
      </c>
      <c r="C22" s="65">
        <f>ORÇAMENTO!M26</f>
        <v>262.45999999999998</v>
      </c>
      <c r="D22" s="66">
        <v>1</v>
      </c>
      <c r="E22" s="65">
        <f t="shared" si="1"/>
        <v>262.45999999999998</v>
      </c>
      <c r="F22" s="70"/>
      <c r="G22" s="71"/>
      <c r="H22" s="70"/>
      <c r="I22" s="70"/>
      <c r="J22" s="70"/>
      <c r="K22" s="65"/>
    </row>
    <row r="23" spans="1:11" ht="45" customHeight="1" x14ac:dyDescent="0.25">
      <c r="A23" s="63" t="str">
        <f>ORÇAMENTO!B27</f>
        <v>2.12</v>
      </c>
      <c r="B23" s="69" t="str">
        <f>ORÇAMENTO!F27</f>
        <v>CONTRAPISO EM ARGAMASSA TRAÇO 1:4 (CIMENTO E AREIA), PREPARO MECÂNICO COM BETONEIRA 400 L, APLICADO EM ÁREAS MOLHADAS SOBRE IMPERMEABILIZAÇÃO, ACABAMENTO NÃO REFORÇADO, ESPESSURA 4CM. AF_07/2021</v>
      </c>
      <c r="C23" s="65">
        <f>ORÇAMENTO!M27</f>
        <v>1199.1099999999999</v>
      </c>
      <c r="D23" s="66"/>
      <c r="E23" s="65"/>
      <c r="F23" s="70"/>
      <c r="G23" s="71"/>
      <c r="H23" s="70">
        <v>1</v>
      </c>
      <c r="I23" s="65">
        <f>C23</f>
        <v>1199.1099999999999</v>
      </c>
      <c r="J23" s="70"/>
      <c r="K23" s="65"/>
    </row>
    <row r="24" spans="1:11" x14ac:dyDescent="0.25">
      <c r="A24" s="72">
        <v>3</v>
      </c>
      <c r="B24" s="73" t="str">
        <f>[2]ORÇAMENTO!F28</f>
        <v>PAREDES</v>
      </c>
      <c r="C24" s="61"/>
      <c r="D24" s="62"/>
      <c r="E24" s="61"/>
      <c r="F24" s="62"/>
      <c r="G24" s="61"/>
      <c r="H24" s="62"/>
      <c r="I24" s="61"/>
      <c r="J24" s="62"/>
      <c r="K24" s="61"/>
    </row>
    <row r="25" spans="1:11" ht="45" customHeight="1" x14ac:dyDescent="0.25">
      <c r="A25" s="74" t="str">
        <f>ORÇAMENTO!B30</f>
        <v>3.1</v>
      </c>
      <c r="B25" s="69" t="str">
        <f>ORÇAMENTO!F30</f>
        <v>ALVENARIA DE VEDAÇÃO DE BLOCOS CERÂMICOS FURADOS NA HORIZONTAL DE 14X9X19 CM (ESPESSURA 14 CM, BLOCO DEITADO) E ARGAMASSA DE ASSENTAMENTO COM PREPARO MANUAL. AF_12/2021</v>
      </c>
      <c r="C25" s="65">
        <f>ORÇAMENTO!M30</f>
        <v>5552.99</v>
      </c>
      <c r="D25" s="67"/>
      <c r="E25" s="68"/>
      <c r="F25" s="66">
        <v>1</v>
      </c>
      <c r="G25" s="65">
        <f>C25</f>
        <v>5552.99</v>
      </c>
      <c r="H25" s="67"/>
      <c r="I25" s="68"/>
      <c r="J25" s="67"/>
      <c r="K25" s="68"/>
    </row>
    <row r="26" spans="1:11" ht="30" customHeight="1" x14ac:dyDescent="0.25">
      <c r="A26" s="74" t="str">
        <f>ORÇAMENTO!B31</f>
        <v>3.2</v>
      </c>
      <c r="B26" s="69" t="str">
        <f>ORÇAMENTO!F31</f>
        <v>CONTRAVERGA MOLDADA IN LOCO EM CONCRETO PARA VÃOS DE ATÉ 1,5 M DE COMPRIMENTO. AF_03/2016</v>
      </c>
      <c r="C26" s="65">
        <f>ORÇAMENTO!M31</f>
        <v>93.03</v>
      </c>
      <c r="D26" s="67"/>
      <c r="E26" s="68"/>
      <c r="F26" s="66">
        <v>1</v>
      </c>
      <c r="G26" s="65">
        <f t="shared" ref="G26:G27" si="2">C26</f>
        <v>93.03</v>
      </c>
      <c r="H26" s="67"/>
      <c r="I26" s="68"/>
      <c r="J26" s="67"/>
      <c r="K26" s="68"/>
    </row>
    <row r="27" spans="1:11" ht="30" customHeight="1" x14ac:dyDescent="0.25">
      <c r="A27" s="74" t="str">
        <f>ORÇAMENTO!B32</f>
        <v>3.3</v>
      </c>
      <c r="B27" s="69" t="str">
        <f>ORÇAMENTO!F32</f>
        <v>VERGA MOLDADA IN LOCO EM CONCRETO PARA JANELAS COM ATÉ 1,5 M DE VÃO. AF_03/2016</v>
      </c>
      <c r="C27" s="65">
        <f>ORÇAMENTO!M32</f>
        <v>174.82</v>
      </c>
      <c r="D27" s="67"/>
      <c r="E27" s="68"/>
      <c r="F27" s="66">
        <v>1</v>
      </c>
      <c r="G27" s="65">
        <f t="shared" si="2"/>
        <v>174.82</v>
      </c>
      <c r="H27" s="66"/>
      <c r="I27" s="65"/>
      <c r="J27" s="67"/>
      <c r="K27" s="68"/>
    </row>
    <row r="28" spans="1:11" x14ac:dyDescent="0.25">
      <c r="A28" s="72">
        <v>4</v>
      </c>
      <c r="B28" s="73" t="str">
        <f>[2]ORÇAMENTO!F33</f>
        <v>SUPRAESTRUTURA</v>
      </c>
      <c r="C28" s="61"/>
      <c r="D28" s="62"/>
      <c r="E28" s="61"/>
      <c r="F28" s="62"/>
      <c r="G28" s="61"/>
      <c r="H28" s="62"/>
      <c r="I28" s="61"/>
      <c r="J28" s="62"/>
      <c r="K28" s="61"/>
    </row>
    <row r="29" spans="1:11" ht="30" customHeight="1" x14ac:dyDescent="0.25">
      <c r="A29" s="74" t="str">
        <f>ORÇAMENTO!B35</f>
        <v>4.1</v>
      </c>
      <c r="B29" s="69" t="str">
        <f>ORÇAMENTO!F35</f>
        <v>FABRICAÇÃO DE FÔRMA PARA PILARES E ESTRUTURAS SIMILARES, EM MADEIRA SERRADA, E=25 MM. AF_09/2020</v>
      </c>
      <c r="C29" s="65">
        <f>ORÇAMENTO!M35</f>
        <v>697.2</v>
      </c>
      <c r="D29" s="67"/>
      <c r="E29" s="68"/>
      <c r="F29" s="66">
        <v>1</v>
      </c>
      <c r="G29" s="65">
        <f t="shared" ref="G29:G31" si="3">C29</f>
        <v>697.2</v>
      </c>
      <c r="H29" s="66"/>
      <c r="I29" s="65"/>
      <c r="J29" s="67"/>
      <c r="K29" s="68"/>
    </row>
    <row r="30" spans="1:11" ht="30" customHeight="1" x14ac:dyDescent="0.25">
      <c r="A30" s="74" t="str">
        <f>ORÇAMENTO!B36</f>
        <v>4.2</v>
      </c>
      <c r="B30" s="69" t="str">
        <f>ORÇAMENTO!F36</f>
        <v>ARMAÇÃO DE PILAR OU VIGA DE ESTRUTURA CONVENCIONAL DE CONCRETO ARMADO UTILIZANDO AÇO CA-50 DE 10,0 MM - MONTAGEM. AF_06/2022</v>
      </c>
      <c r="C30" s="65">
        <f>ORÇAMENTO!M36</f>
        <v>757.43</v>
      </c>
      <c r="D30" s="67"/>
      <c r="E30" s="68"/>
      <c r="F30" s="66">
        <v>1</v>
      </c>
      <c r="G30" s="65">
        <f t="shared" si="3"/>
        <v>757.43</v>
      </c>
      <c r="H30" s="66"/>
      <c r="I30" s="65"/>
      <c r="J30" s="67"/>
      <c r="K30" s="68"/>
    </row>
    <row r="31" spans="1:11" ht="30" customHeight="1" x14ac:dyDescent="0.25">
      <c r="A31" s="74" t="str">
        <f>ORÇAMENTO!B37</f>
        <v>4.3</v>
      </c>
      <c r="B31" s="69" t="str">
        <f>ORÇAMENTO!F37</f>
        <v>ARMAÇÃO DE PILAR OU VIGA DE ESTRUTURA CONVENCIONAL DE CONCRETO ARMADO UTILIZANDO AÇO CA-50 DE 6,3 MM - MONTAGEM. AF_06/2022</v>
      </c>
      <c r="C31" s="65">
        <f>ORÇAMENTO!M37</f>
        <v>761.74</v>
      </c>
      <c r="D31" s="67"/>
      <c r="E31" s="68"/>
      <c r="F31" s="66">
        <v>1</v>
      </c>
      <c r="G31" s="65">
        <f t="shared" si="3"/>
        <v>761.74</v>
      </c>
      <c r="H31" s="66"/>
      <c r="I31" s="65"/>
      <c r="J31" s="67"/>
      <c r="K31" s="68"/>
    </row>
    <row r="32" spans="1:11" ht="30" customHeight="1" x14ac:dyDescent="0.25">
      <c r="A32" s="74" t="str">
        <f>ORÇAMENTO!B38</f>
        <v>4.4</v>
      </c>
      <c r="B32" s="69" t="str">
        <f>ORÇAMENTO!F38</f>
        <v>CONCRETO FCK = 25MPA, TRAÇO 1:2,3:2,7 (EM MASSA SECA DE CIMENTO/ AREIA MÉDIA/ BRITA 1) - PREPARO MECÂNICO COM BETONEIRA 600 L. AF_05/2021</v>
      </c>
      <c r="C32" s="65">
        <f>ORÇAMENTO!M38</f>
        <v>764.61</v>
      </c>
      <c r="D32" s="67"/>
      <c r="E32" s="68"/>
      <c r="F32" s="66">
        <v>0.5</v>
      </c>
      <c r="G32" s="65">
        <f>C32*0.5</f>
        <v>382.30500000000001</v>
      </c>
      <c r="H32" s="66">
        <v>0.5</v>
      </c>
      <c r="I32" s="65">
        <f>(C32*0.5)-0.005</f>
        <v>382.3</v>
      </c>
      <c r="J32" s="67"/>
      <c r="K32" s="68"/>
    </row>
    <row r="33" spans="1:11" ht="15" customHeight="1" x14ac:dyDescent="0.25">
      <c r="A33" s="74" t="str">
        <f>ORÇAMENTO!B39</f>
        <v>4.5</v>
      </c>
      <c r="B33" s="69" t="str">
        <f>ORÇAMENTO!F39</f>
        <v>FABRICAÇÃO DE FÔRMA PARA VIGAS, COM MADEIRA SERRADA, E = 25 MM. AF_09/2020</v>
      </c>
      <c r="C33" s="65">
        <f>ORÇAMENTO!M39</f>
        <v>2036.53</v>
      </c>
      <c r="D33" s="67"/>
      <c r="E33" s="68"/>
      <c r="F33" s="66">
        <v>1</v>
      </c>
      <c r="G33" s="65">
        <f>C33</f>
        <v>2036.53</v>
      </c>
      <c r="H33" s="67"/>
      <c r="I33" s="68"/>
      <c r="J33" s="67"/>
      <c r="K33" s="68"/>
    </row>
    <row r="34" spans="1:11" x14ac:dyDescent="0.25">
      <c r="A34" s="72">
        <v>5</v>
      </c>
      <c r="B34" s="73" t="str">
        <f>[2]ORÇAMENTO!F40</f>
        <v>ESQUADRIAS</v>
      </c>
      <c r="C34" s="61"/>
      <c r="D34" s="62"/>
      <c r="E34" s="61"/>
      <c r="F34" s="62"/>
      <c r="G34" s="61"/>
      <c r="H34" s="62"/>
      <c r="I34" s="61"/>
      <c r="J34" s="62"/>
      <c r="K34" s="61"/>
    </row>
    <row r="35" spans="1:11" ht="45" customHeight="1" x14ac:dyDescent="0.25">
      <c r="A35" s="74" t="str">
        <f>ORÇAMENTO!B42</f>
        <v>5.1</v>
      </c>
      <c r="B35" s="69" t="str">
        <f>ORÇAMENTO!F42</f>
        <v>JANELA DE AÇO TIPO BASCULANTE PARA VIDROS, COM BATENTE, FERRAGENS E PINTURA ANTICORROSIVA. EXCLUSIVE VIDROS, ACABAMENTO, ALIZAR E CONTRAMARCO. FORNECIMENTO E INSTALAÇÃO. AF_12/2019</v>
      </c>
      <c r="C35" s="65">
        <f>ORÇAMENTO!M42</f>
        <v>1799.3999999999999</v>
      </c>
      <c r="D35" s="67"/>
      <c r="E35" s="68"/>
      <c r="F35" s="66"/>
      <c r="G35" s="65"/>
      <c r="H35" s="66"/>
      <c r="I35" s="65"/>
      <c r="J35" s="66">
        <v>1</v>
      </c>
      <c r="K35" s="65">
        <f>C35</f>
        <v>1799.3999999999999</v>
      </c>
    </row>
    <row r="36" spans="1:11" ht="30" customHeight="1" x14ac:dyDescent="0.25">
      <c r="A36" s="74" t="str">
        <f>ORÇAMENTO!B43</f>
        <v>5.2</v>
      </c>
      <c r="B36" s="69" t="str">
        <f>ORÇAMENTO!F43</f>
        <v>INSTALAÇÃO DE VIDRO LISO, E = 4 MM, EM ESQUADRIA DE MADEIRA, FIXADO COM BAGUETE. AF_01/2021</v>
      </c>
      <c r="C36" s="65">
        <f>ORÇAMENTO!M43</f>
        <v>377.08000000000004</v>
      </c>
      <c r="D36" s="67"/>
      <c r="E36" s="68"/>
      <c r="F36" s="66"/>
      <c r="G36" s="65"/>
      <c r="H36" s="67"/>
      <c r="I36" s="68"/>
      <c r="J36" s="66">
        <v>1</v>
      </c>
      <c r="K36" s="65">
        <f t="shared" ref="K36:K39" si="4">C36</f>
        <v>377.08000000000004</v>
      </c>
    </row>
    <row r="37" spans="1:11" ht="30" customHeight="1" x14ac:dyDescent="0.25">
      <c r="A37" s="74" t="str">
        <f>ORÇAMENTO!B44</f>
        <v>5.3</v>
      </c>
      <c r="B37" s="69" t="str">
        <f>ORÇAMENTO!F44</f>
        <v>CONTRAMARCO DE ALUMÍNIO, FIXAÇÃO COM PARAFUSO - FORNECIMENTO E INSTALAÇÃO. AF_12/2019</v>
      </c>
      <c r="C37" s="65">
        <f>ORÇAMENTO!M44</f>
        <v>136.55000000000001</v>
      </c>
      <c r="D37" s="67"/>
      <c r="E37" s="68"/>
      <c r="F37" s="66"/>
      <c r="G37" s="65"/>
      <c r="H37" s="67"/>
      <c r="I37" s="68"/>
      <c r="J37" s="66">
        <v>1</v>
      </c>
      <c r="K37" s="65">
        <f t="shared" si="4"/>
        <v>136.55000000000001</v>
      </c>
    </row>
    <row r="38" spans="1:11" ht="45" customHeight="1" x14ac:dyDescent="0.25">
      <c r="A38" s="74" t="str">
        <f>ORÇAMENTO!B45</f>
        <v>5.4</v>
      </c>
      <c r="B38" s="69" t="str">
        <f>ORÇAMENTO!F45</f>
        <v>PINTURA COM TINTA ALQUÍDICA DE FUNDO (TIPO ZARCÃO) APLICADA A ROLO OU PINCEL SOBRE SUPERFÍCIES METÁLICAS (EXCETO PERFIL) EXECUTADO EM OBRA (POR DEMÃO). AF_01/2020</v>
      </c>
      <c r="C38" s="65">
        <f>ORÇAMENTO!M45</f>
        <v>2.4299999999999997</v>
      </c>
      <c r="D38" s="67"/>
      <c r="E38" s="68"/>
      <c r="F38" s="66"/>
      <c r="G38" s="65"/>
      <c r="H38" s="67"/>
      <c r="I38" s="68"/>
      <c r="J38" s="66">
        <v>1</v>
      </c>
      <c r="K38" s="65">
        <f t="shared" si="4"/>
        <v>2.4299999999999997</v>
      </c>
    </row>
    <row r="39" spans="1:11" ht="45" customHeight="1" x14ac:dyDescent="0.25">
      <c r="A39" s="74" t="str">
        <f>ORÇAMENTO!B46</f>
        <v>5.5</v>
      </c>
      <c r="B39" s="69" t="str">
        <f>ORÇAMENTO!F46</f>
        <v>PINTURA COM TINTA ALQUÍDICA DE ACABAMENTO (ESMALTE SINTÉTICO ACETINADO) APLICADA A ROLO OU PINCEL SOBRE SUPERFÍCIES METÁLICAS (EXCETO PERFIL) EXECUTADO EM OBRA (POR DEMÃO). AF_01/2020</v>
      </c>
      <c r="C39" s="65">
        <f>ORÇAMENTO!M46</f>
        <v>2.4900000000000002</v>
      </c>
      <c r="D39" s="67"/>
      <c r="E39" s="68"/>
      <c r="F39" s="66"/>
      <c r="G39" s="65"/>
      <c r="H39" s="67"/>
      <c r="I39" s="68"/>
      <c r="J39" s="66">
        <v>1</v>
      </c>
      <c r="K39" s="65">
        <f t="shared" si="4"/>
        <v>2.4900000000000002</v>
      </c>
    </row>
    <row r="40" spans="1:11" ht="45" customHeight="1" x14ac:dyDescent="0.25">
      <c r="A40" s="74" t="str">
        <f>ORÇAMENTO!B47</f>
        <v>5.6</v>
      </c>
      <c r="B40" s="69" t="str">
        <f>ORÇAMENTO!F47</f>
        <v>KIT DE PORTA-PRONTA DE MADEIRA EM ACABAMENTO MELAMÍNICO BRANCO, FOLHA PESADA OU SUPERPESADA, 90X210CM, FIXAÇÃO COM PREENCHIMENTO TOTAL DE ESPUMA EXPANSIVA - FORNECIMENTO E INSTALAÇÃO. AF_12/2019</v>
      </c>
      <c r="C40" s="65">
        <f>ORÇAMENTO!M47</f>
        <v>1658.39</v>
      </c>
      <c r="D40" s="67"/>
      <c r="E40" s="68"/>
      <c r="F40" s="66"/>
      <c r="G40" s="65"/>
      <c r="H40" s="67"/>
      <c r="I40" s="68"/>
      <c r="J40" s="66">
        <v>1</v>
      </c>
      <c r="K40" s="65">
        <f t="shared" ref="K40" si="5">C40</f>
        <v>1658.39</v>
      </c>
    </row>
    <row r="41" spans="1:11" x14ac:dyDescent="0.25">
      <c r="A41" s="72">
        <v>6</v>
      </c>
      <c r="B41" s="73" t="str">
        <f>[2]ORÇAMENTO!F50</f>
        <v>REVESTIMENTOS DE PAREDE E PISO</v>
      </c>
      <c r="C41" s="61"/>
      <c r="D41" s="62"/>
      <c r="E41" s="61"/>
      <c r="F41" s="62"/>
      <c r="G41" s="61"/>
      <c r="H41" s="62"/>
      <c r="I41" s="61"/>
      <c r="J41" s="62"/>
      <c r="K41" s="61"/>
    </row>
    <row r="42" spans="1:11" ht="30" customHeight="1" x14ac:dyDescent="0.25">
      <c r="A42" s="74" t="str">
        <f>ORÇAMENTO!B50</f>
        <v>6.1</v>
      </c>
      <c r="B42" s="69" t="str">
        <f>ORÇAMENTO!F50</f>
        <v>CHAPISCO APLICADO EM ALVENARIAS E ESTRUTURAS DE CONCRETO INTERNAS, COM COLHER DE PEDREIRO.  ARGAMASSA TRAÇO 1:3 COM PREPARO MANUAL. AF_06/2014</v>
      </c>
      <c r="C42" s="65">
        <f>ORÇAMENTO!M50</f>
        <v>184.63</v>
      </c>
      <c r="D42" s="67"/>
      <c r="E42" s="68"/>
      <c r="F42" s="66"/>
      <c r="G42" s="65"/>
      <c r="H42" s="66">
        <v>1</v>
      </c>
      <c r="I42" s="65">
        <f>C42</f>
        <v>184.63</v>
      </c>
      <c r="J42" s="67"/>
      <c r="K42" s="68"/>
    </row>
    <row r="43" spans="1:11" ht="45" customHeight="1" x14ac:dyDescent="0.25">
      <c r="A43" s="74" t="str">
        <f>ORÇAMENTO!B51</f>
        <v>6.2</v>
      </c>
      <c r="B43" s="69" t="str">
        <f>ORÇAMENTO!F51</f>
        <v>MASSA ÚNICA, PARA RECEBIMENTO DE PINTURA, EM ARGAMASSA TRAÇO 1:2:8, PREPARO MECÂNICO COM BETONEIRA 400L, APLICADA MANUALMENTE EM FACES INTERNAS DE PAREDES, ESPESSURA DE 20MM, COM EXECUÇÃO DE TALISCAS. AF_06/2014</v>
      </c>
      <c r="C43" s="65">
        <f>ORÇAMENTO!M51</f>
        <v>1379</v>
      </c>
      <c r="D43" s="67"/>
      <c r="E43" s="68"/>
      <c r="F43" s="66"/>
      <c r="G43" s="65"/>
      <c r="H43" s="66">
        <v>1</v>
      </c>
      <c r="I43" s="65">
        <f>C43</f>
        <v>1379</v>
      </c>
      <c r="J43" s="67"/>
      <c r="K43" s="68"/>
    </row>
    <row r="44" spans="1:11" ht="30" customHeight="1" x14ac:dyDescent="0.25">
      <c r="A44" s="74" t="str">
        <f>ORÇAMENTO!B52</f>
        <v>6.3</v>
      </c>
      <c r="B44" s="69" t="str">
        <f>ORÇAMENTO!F52</f>
        <v>APLICAÇÃO MANUAL DE FUNDO SELADOR ACRÍLICO EM PAREDES EXTERNAS DE CASAS. AF_06/2014</v>
      </c>
      <c r="C44" s="65">
        <f>ORÇAMENTO!M52</f>
        <v>122.19999999999999</v>
      </c>
      <c r="D44" s="67"/>
      <c r="E44" s="68"/>
      <c r="F44" s="66"/>
      <c r="G44" s="65"/>
      <c r="H44" s="66">
        <v>0.5</v>
      </c>
      <c r="I44" s="65">
        <f>C44*0.5</f>
        <v>61.099999999999994</v>
      </c>
      <c r="J44" s="66">
        <v>0.5</v>
      </c>
      <c r="K44" s="65">
        <f>(C44*0.5)</f>
        <v>61.099999999999994</v>
      </c>
    </row>
    <row r="45" spans="1:11" ht="30" customHeight="1" x14ac:dyDescent="0.25">
      <c r="A45" s="74" t="str">
        <f>ORÇAMENTO!B53</f>
        <v>6.4</v>
      </c>
      <c r="B45" s="69" t="str">
        <f>ORÇAMENTO!F53</f>
        <v>APLICAÇÃO MANUAL DE PINTURA COM TINTA LÁTEX ACRÍLICA EM PAREDES, DUAS DEMÃOS. AF_06/2014</v>
      </c>
      <c r="C45" s="65">
        <f>ORÇAMENTO!M53</f>
        <v>669.18</v>
      </c>
      <c r="D45" s="67"/>
      <c r="E45" s="68"/>
      <c r="F45" s="67"/>
      <c r="G45" s="68"/>
      <c r="H45" s="66"/>
      <c r="I45" s="65"/>
      <c r="J45" s="66">
        <v>1</v>
      </c>
      <c r="K45" s="65">
        <f>C45</f>
        <v>669.18</v>
      </c>
    </row>
    <row r="46" spans="1:11" ht="30" customHeight="1" x14ac:dyDescent="0.25">
      <c r="A46" s="74" t="str">
        <f>ORÇAMENTO!B54</f>
        <v>6.5</v>
      </c>
      <c r="B46" s="69" t="str">
        <f>ORÇAMENTO!F54</f>
        <v>REVESTIMENTO CERÂMICO PARA PISO COM PLACAS TIPO ESMALTADA EXTRA DE DIMENSÕES 60X60 CM APLICADA EM AMBIENTES DE ÁREA MAIOR QUE 10 M2. AF_06/2014</v>
      </c>
      <c r="C46" s="65">
        <f>ORÇAMENTO!M54</f>
        <v>2106.3900000000003</v>
      </c>
      <c r="D46" s="67"/>
      <c r="E46" s="68"/>
      <c r="F46" s="67"/>
      <c r="G46" s="68"/>
      <c r="H46" s="66"/>
      <c r="I46" s="65"/>
      <c r="J46" s="66">
        <v>1</v>
      </c>
      <c r="K46" s="65">
        <f>C46</f>
        <v>2106.3900000000003</v>
      </c>
    </row>
    <row r="47" spans="1:11" x14ac:dyDescent="0.25">
      <c r="A47" s="72">
        <f>[2]ORÇAMENTO!B57</f>
        <v>7</v>
      </c>
      <c r="B47" s="73" t="str">
        <f>[2]ORÇAMENTO!F57</f>
        <v>COBERTURA</v>
      </c>
      <c r="C47" s="61"/>
      <c r="D47" s="62"/>
      <c r="E47" s="61"/>
      <c r="F47" s="62"/>
      <c r="G47" s="61"/>
      <c r="H47" s="62"/>
      <c r="I47" s="61"/>
      <c r="J47" s="62"/>
      <c r="K47" s="61"/>
    </row>
    <row r="48" spans="1:11" ht="45" customHeight="1" x14ac:dyDescent="0.25">
      <c r="A48" s="74" t="str">
        <f>ORÇAMENTO!B57</f>
        <v>7.1</v>
      </c>
      <c r="B48" s="69" t="str">
        <f>ORÇAMENTO!F57</f>
        <v>FABRICAÇÃO E INSTALAÇÃO DE TESOURA INTEIRA EM MADEIRA NÃO APARELHADA, VÃO DE 10 M, PARA TELHA ONDULADA DE FIBROCIMENTO, METÁLICA, PLÁSTICA OU TERMOACÚSTICA, INCLUSO IÇAMENTO. AF_07/2019</v>
      </c>
      <c r="C48" s="65">
        <f>ORÇAMENTO!M57</f>
        <v>7238.28</v>
      </c>
      <c r="D48" s="67"/>
      <c r="E48" s="68"/>
      <c r="F48" s="66">
        <v>0.25</v>
      </c>
      <c r="G48" s="65">
        <f>TRUNC(C48*0.25,2)</f>
        <v>1809.57</v>
      </c>
      <c r="H48" s="66">
        <v>0.75</v>
      </c>
      <c r="I48" s="65">
        <f>C48*0.75</f>
        <v>5428.71</v>
      </c>
      <c r="J48" s="67"/>
      <c r="K48" s="68"/>
    </row>
    <row r="49" spans="1:11" ht="45" customHeight="1" x14ac:dyDescent="0.25">
      <c r="A49" s="74" t="str">
        <f>ORÇAMENTO!B58</f>
        <v>7.2</v>
      </c>
      <c r="B49" s="69" t="str">
        <f>ORÇAMENTO!F58</f>
        <v>TRAMA DE MADEIRA COMPOSTA POR TERÇAS PARA TELHADOS DE ATÉ 2 ÁGUAS PARA TELHA ONDULADA DE FIBROCIMENTO, METÁLICA, PLÁSTICA OU TERMOACÚSTICA, INCLUSO TRANSPORTE VERTICAL. AF_07/2019</v>
      </c>
      <c r="C49" s="65">
        <f>ORÇAMENTO!M58</f>
        <v>534.44000000000005</v>
      </c>
      <c r="D49" s="67"/>
      <c r="E49" s="68"/>
      <c r="F49" s="66"/>
      <c r="G49" s="65"/>
      <c r="H49" s="66">
        <v>1</v>
      </c>
      <c r="I49" s="65">
        <f>C49</f>
        <v>534.44000000000005</v>
      </c>
      <c r="J49" s="67"/>
      <c r="K49" s="68"/>
    </row>
    <row r="50" spans="1:11" ht="45" customHeight="1" x14ac:dyDescent="0.25">
      <c r="A50" s="74" t="str">
        <f>ORÇAMENTO!B59</f>
        <v>7.3</v>
      </c>
      <c r="B50" s="69" t="str">
        <f>ORÇAMENTO!F59</f>
        <v>TELHAMENTO COM TELHA ONDULADA DE FIBROCIMENTO E = 6 MM, COM RECOBRIMENTO LATERAL DE 1/4 DE ONDA PARA TELHADO COM INCLINAÇÃO MAIOR QUE 10°, COM ATÉ 2 ÁGUAS, INCLUSO IÇAMENTO. AF_07/2019</v>
      </c>
      <c r="C50" s="65">
        <f>ORÇAMENTO!M59</f>
        <v>1592.36</v>
      </c>
      <c r="D50" s="67"/>
      <c r="E50" s="68"/>
      <c r="F50" s="67"/>
      <c r="G50" s="68"/>
      <c r="H50" s="66">
        <v>0.25</v>
      </c>
      <c r="I50" s="65">
        <f>C50*0.25</f>
        <v>398.09</v>
      </c>
      <c r="J50" s="66">
        <v>0.75</v>
      </c>
      <c r="K50" s="65">
        <f>C50*0.75</f>
        <v>1194.27</v>
      </c>
    </row>
    <row r="51" spans="1:11" ht="30" customHeight="1" x14ac:dyDescent="0.25">
      <c r="A51" s="74" t="str">
        <f>ORÇAMENTO!B60</f>
        <v>7.4</v>
      </c>
      <c r="B51" s="69" t="str">
        <f>ORÇAMENTO!F60</f>
        <v>CUMEEIRA PARA TELHA DE FIBROCIMENTO ONDULADA E = 6 MM, INCLUSO ACESSÓRIOS DE FIXAÇÃO E IÇAMENTO. AF_07/2019</v>
      </c>
      <c r="C51" s="65">
        <f>ORÇAMENTO!M60</f>
        <v>487.70000000000005</v>
      </c>
      <c r="D51" s="67"/>
      <c r="E51" s="68"/>
      <c r="F51" s="67"/>
      <c r="G51" s="68"/>
      <c r="H51" s="67"/>
      <c r="I51" s="68"/>
      <c r="J51" s="66">
        <v>1</v>
      </c>
      <c r="K51" s="65">
        <f t="shared" ref="K51:K59" si="6">C51</f>
        <v>487.70000000000005</v>
      </c>
    </row>
    <row r="52" spans="1:11" ht="30" customHeight="1" x14ac:dyDescent="0.25">
      <c r="A52" s="74" t="str">
        <f>ORÇAMENTO!B61</f>
        <v>7.5</v>
      </c>
      <c r="B52" s="69" t="str">
        <f>ORÇAMENTO!F61</f>
        <v>CALHA EM CHAPA DE AÇO GALVANIZADO NÚMERO 24, DESENVOLVIMENTO DE 50 CM, INCLUSO TRANSPORTE VERTICAL. AF_07/2019</v>
      </c>
      <c r="C52" s="65">
        <f>ORÇAMENTO!M61</f>
        <v>739.25</v>
      </c>
      <c r="D52" s="67"/>
      <c r="E52" s="68"/>
      <c r="F52" s="67"/>
      <c r="G52" s="68"/>
      <c r="H52" s="67"/>
      <c r="I52" s="68"/>
      <c r="J52" s="66">
        <v>1</v>
      </c>
      <c r="K52" s="65">
        <f t="shared" si="6"/>
        <v>739.25</v>
      </c>
    </row>
    <row r="53" spans="1:11" ht="30" customHeight="1" x14ac:dyDescent="0.25">
      <c r="A53" s="74" t="str">
        <f>ORÇAMENTO!B62</f>
        <v>7.6</v>
      </c>
      <c r="B53" s="69" t="str">
        <f>ORÇAMENTO!F62</f>
        <v>FORRO EM RÉGUAS DE PVC, FRISADO, PARA AMBIENTES RESIDENCIAIS, INCLUSIVE ESTRUTURA DE FIXAÇÃO. AF_05/2017_PS</v>
      </c>
      <c r="C53" s="65">
        <f>ORÇAMENTO!M62</f>
        <v>1779.46</v>
      </c>
      <c r="D53" s="67"/>
      <c r="E53" s="68"/>
      <c r="F53" s="67"/>
      <c r="G53" s="68"/>
      <c r="H53" s="66">
        <v>0.25</v>
      </c>
      <c r="I53" s="65">
        <f>C53*0.25-0.005</f>
        <v>444.86</v>
      </c>
      <c r="J53" s="66">
        <v>0.75</v>
      </c>
      <c r="K53" s="65">
        <f>C53*0.75</f>
        <v>1334.595</v>
      </c>
    </row>
    <row r="54" spans="1:11" ht="15" customHeight="1" x14ac:dyDescent="0.25">
      <c r="A54" s="74" t="str">
        <f>ORÇAMENTO!B63</f>
        <v>7.7</v>
      </c>
      <c r="B54" s="69" t="str">
        <f>ORÇAMENTO!F63</f>
        <v>ACABAMENTOS PARA FORRO (RODA-FORRO EM PERFIL METÁLICO E PLÁSTICO). AF_05/2017</v>
      </c>
      <c r="C54" s="65">
        <f>ORÇAMENTO!M63</f>
        <v>221.23</v>
      </c>
      <c r="D54" s="67"/>
      <c r="E54" s="68"/>
      <c r="F54" s="67"/>
      <c r="G54" s="68"/>
      <c r="H54" s="66"/>
      <c r="I54" s="65"/>
      <c r="J54" s="66">
        <v>1</v>
      </c>
      <c r="K54" s="65">
        <f t="shared" ref="K54" si="7">C54</f>
        <v>221.23</v>
      </c>
    </row>
    <row r="55" spans="1:11" ht="30" customHeight="1" x14ac:dyDescent="0.25">
      <c r="A55" s="74" t="str">
        <f>ORÇAMENTO!B64</f>
        <v>7.8</v>
      </c>
      <c r="B55" s="69" t="str">
        <f>ORÇAMENTO!F64</f>
        <v>FORRO EM MADEIRA PINUS, PARA AMBIENTES RESIDENCIAIS, INCLUSIVE ESTRUTURA DE FIXAÇÃO. AF_05/2017</v>
      </c>
      <c r="C55" s="65">
        <f>ORÇAMENTO!M64</f>
        <v>2362.25</v>
      </c>
      <c r="D55" s="67"/>
      <c r="E55" s="68"/>
      <c r="F55" s="67"/>
      <c r="G55" s="68"/>
      <c r="H55" s="67"/>
      <c r="I55" s="68"/>
      <c r="J55" s="66">
        <v>1</v>
      </c>
      <c r="K55" s="65">
        <f t="shared" si="6"/>
        <v>2362.25</v>
      </c>
    </row>
    <row r="56" spans="1:11" ht="30" customHeight="1" x14ac:dyDescent="0.25">
      <c r="A56" s="74" t="str">
        <f>ORÇAMENTO!B65</f>
        <v>7.9</v>
      </c>
      <c r="B56" s="69" t="str">
        <f>ORÇAMENTO!F65</f>
        <v>PINTURA TINTA DE ACABAMENTO (PIGMENTADA) ESMALTE SINTÉTICO FOSCO EM MADEIRA, 1 DEMÃO. AF_01/2021</v>
      </c>
      <c r="C56" s="65">
        <f>ORÇAMENTO!M65</f>
        <v>179.3</v>
      </c>
      <c r="D56" s="67"/>
      <c r="E56" s="68"/>
      <c r="F56" s="67"/>
      <c r="G56" s="68"/>
      <c r="H56" s="66"/>
      <c r="I56" s="65"/>
      <c r="J56" s="66">
        <v>1</v>
      </c>
      <c r="K56" s="65">
        <f t="shared" si="6"/>
        <v>179.3</v>
      </c>
    </row>
    <row r="57" spans="1:11" ht="15" customHeight="1" x14ac:dyDescent="0.25">
      <c r="A57" s="74" t="str">
        <f>ORÇAMENTO!B66</f>
        <v>7.10</v>
      </c>
      <c r="B57" s="69" t="str">
        <f>ORÇAMENTO!F66</f>
        <v>PINTURA FUNDO NIVELADOR ALQUÍDICO BRANCO EM MADEIRA. AF_01/2021</v>
      </c>
      <c r="C57" s="65">
        <f>ORÇAMENTO!M66</f>
        <v>765.75</v>
      </c>
      <c r="D57" s="67"/>
      <c r="E57" s="68"/>
      <c r="F57" s="67"/>
      <c r="G57" s="68"/>
      <c r="H57" s="66">
        <v>0.25</v>
      </c>
      <c r="I57" s="65">
        <f>C57*0.25</f>
        <v>191.4375</v>
      </c>
      <c r="J57" s="66">
        <v>0.75</v>
      </c>
      <c r="K57" s="65">
        <f>C57*0.75</f>
        <v>574.3125</v>
      </c>
    </row>
    <row r="58" spans="1:11" x14ac:dyDescent="0.25">
      <c r="A58" s="72">
        <f>[2]ORÇAMENTO!B69</f>
        <v>8</v>
      </c>
      <c r="B58" s="73" t="str">
        <f>[2]ORÇAMENTO!F69</f>
        <v>INSTALAÇÕES ELÉTRICAS</v>
      </c>
      <c r="C58" s="61"/>
      <c r="D58" s="62"/>
      <c r="E58" s="61"/>
      <c r="F58" s="62"/>
      <c r="G58" s="61"/>
      <c r="H58" s="62"/>
      <c r="I58" s="61"/>
      <c r="J58" s="62"/>
      <c r="K58" s="61"/>
    </row>
    <row r="59" spans="1:11" ht="30" customHeight="1" x14ac:dyDescent="0.25">
      <c r="A59" s="74" t="str">
        <f>ORÇAMENTO!B69</f>
        <v>8.1</v>
      </c>
      <c r="B59" s="69" t="str">
        <f>ORÇAMENTO!F69</f>
        <v>LUMINÁRIA TIPO CALHA, DE SOBREPOR, COM 2 LÂMPADAS TUBULARES FLUORESCENTES DE 18 W, COM REATOR DE PARTIDA RÁPIDA - FORNECIMENTO E INSTALAÇÃO. AF_02/2020</v>
      </c>
      <c r="C59" s="65">
        <f>ORÇAMENTO!M69</f>
        <v>301.8</v>
      </c>
      <c r="D59" s="67"/>
      <c r="E59" s="68"/>
      <c r="F59" s="67"/>
      <c r="G59" s="68"/>
      <c r="H59" s="67"/>
      <c r="I59" s="68"/>
      <c r="J59" s="66">
        <v>1</v>
      </c>
      <c r="K59" s="65">
        <f t="shared" si="6"/>
        <v>301.8</v>
      </c>
    </row>
    <row r="60" spans="1:11" ht="30" customHeight="1" x14ac:dyDescent="0.25">
      <c r="A60" s="74" t="str">
        <f>ORÇAMENTO!B70</f>
        <v>8.2</v>
      </c>
      <c r="B60" s="69" t="str">
        <f>ORÇAMENTO!F70</f>
        <v>TOMADA MÉDIA DE EMBUTIR (2 MÓDULOS), 2P+T 10 A, INCLUINDO SUPORTE E PLACA - FORNECIMENTO E INSTALAÇÃO. AF_12/2015</v>
      </c>
      <c r="C60" s="65">
        <f>ORÇAMENTO!M70</f>
        <v>193.26</v>
      </c>
      <c r="D60" s="67"/>
      <c r="E60" s="68"/>
      <c r="F60" s="66"/>
      <c r="G60" s="65"/>
      <c r="H60" s="66">
        <v>1</v>
      </c>
      <c r="I60" s="65">
        <f>C60</f>
        <v>193.26</v>
      </c>
      <c r="J60" s="66"/>
      <c r="K60" s="65"/>
    </row>
    <row r="61" spans="1:11" ht="30" customHeight="1" x14ac:dyDescent="0.25">
      <c r="A61" s="74" t="str">
        <f>ORÇAMENTO!B71</f>
        <v>8.3</v>
      </c>
      <c r="B61" s="69" t="str">
        <f>ORÇAMENTO!F71</f>
        <v>TOMADA ALTA DE EMBUTIR (1 MÓDULO), 2P+T 20 A, INCLUINDO SUPORTE E PLACA - FORNECIMENTO E INSTALAÇÃO. AF_12/2015</v>
      </c>
      <c r="C61" s="65">
        <f>ORÇAMENTO!M71</f>
        <v>53.22</v>
      </c>
      <c r="D61" s="67"/>
      <c r="E61" s="68"/>
      <c r="F61" s="66"/>
      <c r="G61" s="65"/>
      <c r="H61" s="66">
        <v>1</v>
      </c>
      <c r="I61" s="65">
        <f t="shared" ref="I61:I62" si="8">C61</f>
        <v>53.22</v>
      </c>
      <c r="J61" s="66"/>
      <c r="K61" s="65"/>
    </row>
    <row r="62" spans="1:11" ht="30" customHeight="1" x14ac:dyDescent="0.25">
      <c r="A62" s="74" t="str">
        <f>ORÇAMENTO!B72</f>
        <v>8.4</v>
      </c>
      <c r="B62" s="69" t="str">
        <f>ORÇAMENTO!F72</f>
        <v>INTERRUPTOR SIMPLES (2 MÓDULOS) COM 1 TOMADA DE EMBUTIR 2P+T 10 A,  INCLUINDO SUPORTE E PLACA - FORNECIMENTO E INSTALAÇÃO. AF_12/2015</v>
      </c>
      <c r="C62" s="65">
        <f>ORÇAMENTO!M72</f>
        <v>77.39</v>
      </c>
      <c r="D62" s="67"/>
      <c r="E62" s="68"/>
      <c r="F62" s="66"/>
      <c r="G62" s="65"/>
      <c r="H62" s="66">
        <v>1</v>
      </c>
      <c r="I62" s="65">
        <f t="shared" si="8"/>
        <v>77.39</v>
      </c>
      <c r="J62" s="66"/>
      <c r="K62" s="65"/>
    </row>
    <row r="63" spans="1:11" ht="30" customHeight="1" x14ac:dyDescent="0.25">
      <c r="A63" s="74" t="str">
        <f>ORÇAMENTO!B73</f>
        <v>8.5</v>
      </c>
      <c r="B63" s="69" t="str">
        <f>ORÇAMENTO!F73</f>
        <v>ELETRODUTO FLEXÍVEL CORRUGADO, PVC, DN 25 MM (3/4"), PARA CIRCUITOS TERMINAIS, INSTALADO EM PAREDE - FORNECIMENTO E INSTALAÇÃO. AF_12/2015</v>
      </c>
      <c r="C63" s="65">
        <f>ORÇAMENTO!M73</f>
        <v>112.86</v>
      </c>
      <c r="D63" s="67"/>
      <c r="E63" s="68"/>
      <c r="F63" s="66">
        <v>1</v>
      </c>
      <c r="G63" s="65">
        <f>C63</f>
        <v>112.86</v>
      </c>
      <c r="H63" s="66"/>
      <c r="I63" s="65"/>
      <c r="J63" s="66"/>
      <c r="K63" s="65"/>
    </row>
    <row r="64" spans="1:11" ht="30" customHeight="1" x14ac:dyDescent="0.25">
      <c r="A64" s="74" t="str">
        <f>ORÇAMENTO!B74</f>
        <v>8.6</v>
      </c>
      <c r="B64" s="69" t="str">
        <f>ORÇAMENTO!F74</f>
        <v>ELETRODUTO RÍGIDO ROSCÁVEL, PVC, DN 32 MM (1"), PARA CIRCUITOS TERMINAIS, INSTALADO EM FORRO - FORNECIMENTO E INSTALAÇÃO. AF_12/2015</v>
      </c>
      <c r="C64" s="65">
        <f>ORÇAMENTO!M74</f>
        <v>53.989999999999995</v>
      </c>
      <c r="D64" s="67"/>
      <c r="E64" s="68"/>
      <c r="F64" s="66">
        <v>1</v>
      </c>
      <c r="G64" s="65">
        <f>C64</f>
        <v>53.989999999999995</v>
      </c>
      <c r="H64" s="66"/>
      <c r="I64" s="65"/>
      <c r="J64" s="66"/>
      <c r="K64" s="65"/>
    </row>
    <row r="65" spans="1:11" ht="30" customHeight="1" x14ac:dyDescent="0.25">
      <c r="A65" s="74" t="str">
        <f>ORÇAMENTO!B75</f>
        <v>8.7</v>
      </c>
      <c r="B65" s="69" t="str">
        <f>ORÇAMENTO!F75</f>
        <v>CABO DE COBRE FLEXÍVEL ISOLADO, 2,5 MM², ANTI-CHAMA 450/750 V, PARA CIRCUITOS TERMINAIS - FORNECIMENTO E INSTALAÇÃO. AF_12/2015</v>
      </c>
      <c r="C65" s="65">
        <f>ORÇAMENTO!M75</f>
        <v>180.6</v>
      </c>
      <c r="D65" s="67"/>
      <c r="E65" s="68"/>
      <c r="F65" s="66"/>
      <c r="G65" s="65"/>
      <c r="H65" s="66">
        <v>1</v>
      </c>
      <c r="I65" s="65">
        <f>C65</f>
        <v>180.6</v>
      </c>
      <c r="J65" s="66"/>
      <c r="K65" s="65"/>
    </row>
    <row r="66" spans="1:11" ht="30" customHeight="1" x14ac:dyDescent="0.25">
      <c r="A66" s="74" t="str">
        <f>ORÇAMENTO!B76</f>
        <v>8.8</v>
      </c>
      <c r="B66" s="69" t="str">
        <f>ORÇAMENTO!F76</f>
        <v>CABO DE COBRE FLEXÍVEL ISOLADO, 10 MM², ANTI-CHAMA 450/750 V, PARA CIRCUITOS TERMINAIS - FORNECIMENTO E INSTALAÇÃO. AF_12/2015</v>
      </c>
      <c r="C66" s="65">
        <f>ORÇAMENTO!M76</f>
        <v>99.65</v>
      </c>
      <c r="D66" s="67"/>
      <c r="E66" s="68"/>
      <c r="F66" s="66"/>
      <c r="G66" s="65"/>
      <c r="H66" s="66">
        <v>1</v>
      </c>
      <c r="I66" s="65">
        <f t="shared" ref="I66:I67" si="9">C66</f>
        <v>99.65</v>
      </c>
      <c r="J66" s="66"/>
      <c r="K66" s="65"/>
    </row>
    <row r="67" spans="1:11" ht="30" customHeight="1" x14ac:dyDescent="0.25">
      <c r="A67" s="74" t="str">
        <f>ORÇAMENTO!B77</f>
        <v>8.9</v>
      </c>
      <c r="B67" s="69" t="str">
        <f>ORÇAMENTO!F77</f>
        <v>DISJUNTOR MONOPOLAR TIPO DIN, CORRENTE NOMINAL DE 20A - FORNECIMENTO E INSTALAÇÃO. AF_10/2020</v>
      </c>
      <c r="C67" s="65">
        <f>ORÇAMENTO!M77</f>
        <v>16.64</v>
      </c>
      <c r="D67" s="67"/>
      <c r="E67" s="68"/>
      <c r="F67" s="66"/>
      <c r="G67" s="65"/>
      <c r="H67" s="66">
        <v>1</v>
      </c>
      <c r="I67" s="65">
        <f t="shared" si="9"/>
        <v>16.64</v>
      </c>
      <c r="J67" s="66"/>
      <c r="K67" s="65"/>
    </row>
    <row r="68" spans="1:11" x14ac:dyDescent="0.25">
      <c r="A68" s="59">
        <f>[2]ORÇAMENTO!B82</f>
        <v>9</v>
      </c>
      <c r="B68" s="60" t="str">
        <f>[2]ORÇAMENTO!F82</f>
        <v>INSTALAÇÕES PLUVIAIS</v>
      </c>
      <c r="C68" s="62"/>
      <c r="D68" s="62"/>
      <c r="E68" s="61"/>
      <c r="F68" s="62"/>
      <c r="G68" s="61"/>
      <c r="H68" s="62"/>
      <c r="I68" s="61"/>
      <c r="J68" s="62"/>
      <c r="K68" s="61"/>
    </row>
    <row r="69" spans="1:11" ht="45" customHeight="1" x14ac:dyDescent="0.25">
      <c r="A69" s="74" t="str">
        <f>ORÇAMENTO!B80</f>
        <v>9.1</v>
      </c>
      <c r="B69" s="69" t="str">
        <f>ORÇAMENTO!F80</f>
        <v>(COMPOSIÇÃO REPRESENTATIVA) DO SERVIÇO DE INSTALAÇÃO DE TUBOS DE PVC, SÉRIE R, ÁGUA PLUVIAL, DN 100 MM (INSTALADO EM RAMAL DE ENCAMINHAMENTO, OU CONDUTORES VERTICAIS), INCLUSIVE CONEXÕES, CORTES E FIXAÇÕES, PARA PRÉDIOS. AF_10/2015</v>
      </c>
      <c r="C69" s="65">
        <f>ORÇAMENTO!M80</f>
        <v>356.12</v>
      </c>
      <c r="D69" s="70"/>
      <c r="E69" s="71"/>
      <c r="F69" s="70"/>
      <c r="G69" s="71"/>
      <c r="H69" s="70"/>
      <c r="I69" s="71"/>
      <c r="J69" s="70">
        <v>1</v>
      </c>
      <c r="K69" s="71">
        <f>C69</f>
        <v>356.12</v>
      </c>
    </row>
    <row r="70" spans="1:11" ht="30" customHeight="1" x14ac:dyDescent="0.25">
      <c r="A70" s="74" t="str">
        <f>ORÇAMENTO!B81</f>
        <v>9.2</v>
      </c>
      <c r="B70" s="69" t="str">
        <f>ORÇAMENTO!F81</f>
        <v>CAIXA ENTERRADA HIDRÁULICA RETANGULAR EM ALVENARIA COM TIJOLOS CERÂMICOS MACIÇOS, DIMENSÕES INTERNAS: 0,4X0,4X0,4 M PARA REDE DE ESGOTO. AF_12/2020</v>
      </c>
      <c r="C70" s="65">
        <f>ORÇAMENTO!M81</f>
        <v>338.03999999999996</v>
      </c>
      <c r="D70" s="70"/>
      <c r="E70" s="71"/>
      <c r="F70" s="70"/>
      <c r="G70" s="71"/>
      <c r="H70" s="70">
        <v>1</v>
      </c>
      <c r="I70" s="71">
        <f t="shared" ref="I70" si="10">C70</f>
        <v>338.03999999999996</v>
      </c>
      <c r="J70" s="70"/>
      <c r="K70" s="71"/>
    </row>
    <row r="71" spans="1:11" x14ac:dyDescent="0.25">
      <c r="A71" s="59">
        <v>10</v>
      </c>
      <c r="B71" s="60" t="str">
        <f>[2]ORÇAMENTO!F86</f>
        <v>SERVIÇOS FINAIS</v>
      </c>
      <c r="C71" s="62"/>
      <c r="D71" s="62"/>
      <c r="E71" s="61"/>
      <c r="F71" s="62"/>
      <c r="G71" s="61"/>
      <c r="H71" s="62"/>
      <c r="I71" s="61"/>
      <c r="J71" s="62"/>
      <c r="K71" s="61"/>
    </row>
    <row r="72" spans="1:11" ht="15" customHeight="1" x14ac:dyDescent="0.25">
      <c r="A72" s="74" t="str">
        <f>ORÇAMENTO!B84</f>
        <v>10.1</v>
      </c>
      <c r="B72" s="69" t="str">
        <f>ORÇAMENTO!F84</f>
        <v>LIMPEZA DE CONTRAPISO COM VASSOURA A SECO. AF_04/2019</v>
      </c>
      <c r="C72" s="65">
        <f>ORÇAMENTO!M84</f>
        <v>73.41</v>
      </c>
      <c r="D72" s="67"/>
      <c r="E72" s="68"/>
      <c r="F72" s="67"/>
      <c r="G72" s="68"/>
      <c r="H72" s="67"/>
      <c r="I72" s="68"/>
      <c r="J72" s="66">
        <v>1</v>
      </c>
      <c r="K72" s="65">
        <f>C72</f>
        <v>73.41</v>
      </c>
    </row>
    <row r="73" spans="1:11" x14ac:dyDescent="0.25">
      <c r="A73" s="80"/>
      <c r="B73" s="81" t="s">
        <v>226</v>
      </c>
      <c r="C73" s="82">
        <f>ORÇAMENTO!M86</f>
        <v>48027.529999999992</v>
      </c>
      <c r="D73" s="83"/>
      <c r="E73" s="84"/>
      <c r="F73" s="83"/>
      <c r="G73" s="84"/>
      <c r="H73" s="83"/>
      <c r="I73" s="84"/>
      <c r="J73" s="83"/>
      <c r="K73" s="84"/>
    </row>
    <row r="74" spans="1:11" x14ac:dyDescent="0.25">
      <c r="A74" s="75" t="s">
        <v>227</v>
      </c>
      <c r="B74" s="76" t="s">
        <v>228</v>
      </c>
      <c r="C74" s="75"/>
      <c r="D74" s="77">
        <f>((E74*100)/C73)/100</f>
        <v>0.20395239980069765</v>
      </c>
      <c r="E74" s="78">
        <f>SUM(E6:E72)</f>
        <v>9795.3299999999981</v>
      </c>
      <c r="F74" s="79">
        <f>((G74*100)/C73)/100</f>
        <v>0.25886142801847195</v>
      </c>
      <c r="G74" s="78">
        <f>SUM(G6:G72)+0.01</f>
        <v>12432.475</v>
      </c>
      <c r="H74" s="79">
        <f>((I74*100)/C73)/100</f>
        <v>0.23241831299673335</v>
      </c>
      <c r="I74" s="78">
        <f>SUM(I6:I72)</f>
        <v>11162.477500000001</v>
      </c>
      <c r="J74" s="77">
        <f>((K74*100)/C73)/100</f>
        <v>0.30476785918409716</v>
      </c>
      <c r="K74" s="78">
        <f>SUM(K6:K72)</f>
        <v>14637.247499999999</v>
      </c>
    </row>
  </sheetData>
  <mergeCells count="13">
    <mergeCell ref="I4:I5"/>
    <mergeCell ref="J4:J5"/>
    <mergeCell ref="K4:K5"/>
    <mergeCell ref="A1:K1"/>
    <mergeCell ref="A2:K2"/>
    <mergeCell ref="A3:K3"/>
    <mergeCell ref="A4:A5"/>
    <mergeCell ref="B4:B5"/>
    <mergeCell ref="D4:D5"/>
    <mergeCell ref="E4:E5"/>
    <mergeCell ref="F4:F5"/>
    <mergeCell ref="G4:G5"/>
    <mergeCell ref="H4:H5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Leonardelli</dc:creator>
  <cp:lastModifiedBy>Cristiane Oliveira</cp:lastModifiedBy>
  <cp:lastPrinted>2022-12-12T14:36:07Z</cp:lastPrinted>
  <dcterms:created xsi:type="dcterms:W3CDTF">2021-10-07T11:54:43Z</dcterms:created>
  <dcterms:modified xsi:type="dcterms:W3CDTF">2022-12-22T13:16:25Z</dcterms:modified>
</cp:coreProperties>
</file>