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1\Tomada de Preços\TP 15\"/>
    </mc:Choice>
  </mc:AlternateContent>
  <xr:revisionPtr revIDLastSave="0" documentId="8_{CBAE4063-2866-42EE-9AB9-29AD43E861D9}" xr6:coauthVersionLast="47" xr6:coauthVersionMax="47" xr10:uidLastSave="{00000000-0000-0000-0000-000000000000}"/>
  <bookViews>
    <workbookView xWindow="-120" yWindow="-120" windowWidth="29040" windowHeight="15840" xr2:uid="{1097865E-2C69-4ABA-A84C-4B488E8E27F7}"/>
  </bookViews>
  <sheets>
    <sheet name="MATERIAL + MÃO DE OBRA" sheetId="1" r:id="rId1"/>
  </sheets>
  <externalReferences>
    <externalReference r:id="rId2"/>
  </externalReferences>
  <definedNames>
    <definedName name="_xlnm.Print_Area" localSheetId="0">'MATERIAL + MÃO DE OBRA'!$B$1:$N$60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I9" i="1"/>
  <c r="J9" i="1" s="1"/>
  <c r="L9" i="1"/>
  <c r="N9" i="1" s="1"/>
  <c r="N12" i="1" s="1"/>
  <c r="M9" i="1"/>
  <c r="M12" i="1" s="1"/>
  <c r="E10" i="1"/>
  <c r="I10" i="1"/>
  <c r="J10" i="1" s="1"/>
  <c r="L10" i="1"/>
  <c r="N10" i="1" s="1"/>
  <c r="M10" i="1"/>
  <c r="E11" i="1"/>
  <c r="I11" i="1"/>
  <c r="J11" i="1" s="1"/>
  <c r="L11" i="1"/>
  <c r="N11" i="1" s="1"/>
  <c r="M11" i="1"/>
  <c r="E14" i="1"/>
  <c r="M14" i="1" s="1"/>
  <c r="I14" i="1"/>
  <c r="J14" i="1" s="1"/>
  <c r="E15" i="1"/>
  <c r="M15" i="1" s="1"/>
  <c r="I15" i="1"/>
  <c r="J15" i="1" s="1"/>
  <c r="E16" i="1"/>
  <c r="M16" i="1" s="1"/>
  <c r="I16" i="1"/>
  <c r="J16" i="1" s="1"/>
  <c r="E17" i="1"/>
  <c r="L17" i="1" s="1"/>
  <c r="N17" i="1" s="1"/>
  <c r="G17" i="1"/>
  <c r="I17" i="1" s="1"/>
  <c r="J17" i="1" s="1"/>
  <c r="H17" i="1"/>
  <c r="M17" i="1"/>
  <c r="E18" i="1"/>
  <c r="L18" i="1" s="1"/>
  <c r="N18" i="1" s="1"/>
  <c r="I18" i="1"/>
  <c r="J18" i="1" s="1"/>
  <c r="M18" i="1"/>
  <c r="E19" i="1"/>
  <c r="L19" i="1" s="1"/>
  <c r="N19" i="1" s="1"/>
  <c r="I19" i="1"/>
  <c r="J19" i="1" s="1"/>
  <c r="M19" i="1"/>
  <c r="E20" i="1"/>
  <c r="L20" i="1" s="1"/>
  <c r="N20" i="1" s="1"/>
  <c r="I20" i="1"/>
  <c r="J20" i="1" s="1"/>
  <c r="M20" i="1"/>
  <c r="E21" i="1"/>
  <c r="L21" i="1" s="1"/>
  <c r="N21" i="1" s="1"/>
  <c r="I21" i="1"/>
  <c r="J21" i="1" s="1"/>
  <c r="M21" i="1"/>
  <c r="E24" i="1"/>
  <c r="I24" i="1"/>
  <c r="J24" i="1" s="1"/>
  <c r="L24" i="1"/>
  <c r="N24" i="1" s="1"/>
  <c r="N25" i="1" s="1"/>
  <c r="M24" i="1"/>
  <c r="M25" i="1"/>
  <c r="E27" i="1"/>
  <c r="L27" i="1" s="1"/>
  <c r="I27" i="1"/>
  <c r="J27" i="1" s="1"/>
  <c r="M27" i="1"/>
  <c r="E28" i="1"/>
  <c r="G28" i="1"/>
  <c r="I28" i="1" s="1"/>
  <c r="J28" i="1" s="1"/>
  <c r="H28" i="1"/>
  <c r="L28" i="1"/>
  <c r="N28" i="1" s="1"/>
  <c r="M28" i="1"/>
  <c r="G29" i="1"/>
  <c r="H29" i="1"/>
  <c r="I29" i="1"/>
  <c r="J29" i="1" s="1"/>
  <c r="L29" i="1"/>
  <c r="N29" i="1" s="1"/>
  <c r="M29" i="1"/>
  <c r="E30" i="1"/>
  <c r="I30" i="1"/>
  <c r="J30" i="1" s="1"/>
  <c r="L30" i="1"/>
  <c r="N30" i="1" s="1"/>
  <c r="M30" i="1"/>
  <c r="E31" i="1"/>
  <c r="I31" i="1"/>
  <c r="J31" i="1" s="1"/>
  <c r="L31" i="1"/>
  <c r="N31" i="1" s="1"/>
  <c r="M31" i="1"/>
  <c r="E32" i="1"/>
  <c r="I32" i="1"/>
  <c r="J32" i="1" s="1"/>
  <c r="L32" i="1"/>
  <c r="N32" i="1" s="1"/>
  <c r="M32" i="1"/>
  <c r="E33" i="1"/>
  <c r="I33" i="1"/>
  <c r="J33" i="1" s="1"/>
  <c r="L33" i="1"/>
  <c r="N33" i="1" s="1"/>
  <c r="M33" i="1"/>
  <c r="M34" i="1"/>
  <c r="E36" i="1"/>
  <c r="G36" i="1"/>
  <c r="I36" i="1" s="1"/>
  <c r="J36" i="1" s="1"/>
  <c r="H36" i="1"/>
  <c r="L36" i="1"/>
  <c r="L43" i="1" s="1"/>
  <c r="M36" i="1"/>
  <c r="G37" i="1"/>
  <c r="H37" i="1"/>
  <c r="I37" i="1"/>
  <c r="J37" i="1" s="1"/>
  <c r="L37" i="1"/>
  <c r="N37" i="1" s="1"/>
  <c r="M37" i="1"/>
  <c r="E38" i="1"/>
  <c r="I38" i="1"/>
  <c r="J38" i="1" s="1"/>
  <c r="L38" i="1"/>
  <c r="N38" i="1" s="1"/>
  <c r="M38" i="1"/>
  <c r="I39" i="1"/>
  <c r="J39" i="1"/>
  <c r="L39" i="1"/>
  <c r="N39" i="1" s="1"/>
  <c r="M39" i="1"/>
  <c r="E40" i="1"/>
  <c r="I40" i="1"/>
  <c r="J40" i="1"/>
  <c r="L40" i="1"/>
  <c r="N40" i="1" s="1"/>
  <c r="M40" i="1"/>
  <c r="E41" i="1"/>
  <c r="G41" i="1"/>
  <c r="H41" i="1"/>
  <c r="M41" i="1" s="1"/>
  <c r="M43" i="1" s="1"/>
  <c r="L41" i="1"/>
  <c r="I42" i="1"/>
  <c r="J42" i="1" s="1"/>
  <c r="L42" i="1"/>
  <c r="N42" i="1" s="1"/>
  <c r="M42" i="1"/>
  <c r="I45" i="1"/>
  <c r="M22" i="1" l="1"/>
  <c r="N41" i="1"/>
  <c r="L34" i="1"/>
  <c r="N27" i="1"/>
  <c r="N34" i="1" s="1"/>
  <c r="N36" i="1"/>
  <c r="N43" i="1" s="1"/>
  <c r="L16" i="1"/>
  <c r="N16" i="1" s="1"/>
  <c r="L15" i="1"/>
  <c r="N15" i="1" s="1"/>
  <c r="L14" i="1"/>
  <c r="L12" i="1"/>
  <c r="E45" i="1"/>
  <c r="I41" i="1"/>
  <c r="J41" i="1" s="1"/>
  <c r="L25" i="1"/>
  <c r="M45" i="1" l="1"/>
  <c r="M46" i="1" s="1"/>
  <c r="M48" i="1" s="1"/>
  <c r="L45" i="1"/>
  <c r="N14" i="1"/>
  <c r="N22" i="1" s="1"/>
  <c r="L22" i="1"/>
  <c r="J45" i="1"/>
  <c r="L48" i="1" l="1"/>
  <c r="N45" i="1"/>
  <c r="N46" i="1" s="1"/>
  <c r="L46" i="1"/>
  <c r="N48" i="1"/>
</calcChain>
</file>

<file path=xl/sharedStrings.xml><?xml version="1.0" encoding="utf-8"?>
<sst xmlns="http://schemas.openxmlformats.org/spreadsheetml/2006/main" count="128" uniqueCount="103">
  <si>
    <t>.</t>
  </si>
  <si>
    <t>Triunfo/RS, 20 de agosto de 2021</t>
  </si>
  <si>
    <t xml:space="preserve">  - Nome do Responsável: Paula Orvana Guimarães Wiebbelling</t>
  </si>
  <si>
    <t xml:space="preserve">  - BDI: 23,38%</t>
  </si>
  <si>
    <t xml:space="preserve">  - Encargos: 111,10%</t>
  </si>
  <si>
    <t xml:space="preserve">  - Código: PCI.818.01</t>
  </si>
  <si>
    <t xml:space="preserve">  - Data base de referência: SINAPI 11/06/2021</t>
  </si>
  <si>
    <t>Observações:</t>
  </si>
  <si>
    <t>TOTAL DO ORÇAMENTO</t>
  </si>
  <si>
    <t>SUBTOTAL ITEM 6:</t>
  </si>
  <si>
    <t>m²</t>
  </si>
  <si>
    <t>LIMPEZA FINAL DA OBRA</t>
  </si>
  <si>
    <t>6.1</t>
  </si>
  <si>
    <t>SERVIÇOS FINAIS</t>
  </si>
  <si>
    <t>SUBTOTAL ITEM 5:</t>
  </si>
  <si>
    <t>m³</t>
  </si>
  <si>
    <t>DETALHES DOS PISOS DAS ESCADAS E CALÇADAS COM PISO DE IGUAL TEOR AO EXISTENTE</t>
  </si>
  <si>
    <t>5.7</t>
  </si>
  <si>
    <t>REVESTIMENTO DE ESCADA COM LAJOTA DO TIPO GRÊS, E TIJOLETA CERÂMICA</t>
  </si>
  <si>
    <t>CP-2</t>
  </si>
  <si>
    <t>5.6</t>
  </si>
  <si>
    <t>LASTRO DE CONCRETO MAGRO, APLICADO EM PISOS, LAJES SOBRE SOLO OU RADIERS, M2
ESPESSURA DE 5 CM.</t>
  </si>
  <si>
    <t>5.5</t>
  </si>
  <si>
    <t>REATERRO MANUAL DE TRECHO PARA EXECUÇÃO DE ESCADA COM COMPACTAÇÃO MECANIZADA.</t>
  </si>
  <si>
    <t>5.4</t>
  </si>
  <si>
    <t>ESCAVAÇÃO MECANIZADA DE SOLO PARA EXECUÇÃO DE ESCADA</t>
  </si>
  <si>
    <t>5.3</t>
  </si>
  <si>
    <t>FUNDAÇÃO DE ESCADA EM ALVENARIA DE PEDRA GRÊS</t>
  </si>
  <si>
    <t>CP-6</t>
  </si>
  <si>
    <t>5.2</t>
  </si>
  <si>
    <t>ESCADA EM CONCRETO ARMADO MOLDADO IN LOCO, FCK 20 MPA, COM 1 LANCE E LAJE M3
PLANA, FÔRMA EM CHAPA DE MADEIRA COMPENSADA RESINADA.</t>
  </si>
  <si>
    <t>5.1</t>
  </si>
  <si>
    <t>ACESSO A PRAÇA</t>
  </si>
  <si>
    <t>SUBTOTAL ITEM 4:</t>
  </si>
  <si>
    <t>PINTURA DE VAGAS DE ESTACIONAMENTO COM TINTA RETRORREFLETIVA A BASE DE RESINA ACRÍLICA COM MICROESFERAS DE VIDRO, APLICAÇÃO MECÂNICA COM DEMARCADORA AUTOPROPELIDA.</t>
  </si>
  <si>
    <t>4.7</t>
  </si>
  <si>
    <t>m</t>
  </si>
  <si>
    <t>PISO PODOTÁTIL, DIRECIONAL OU ALERTA, ASSENTADO SOBRE ARGAMASSA</t>
  </si>
  <si>
    <t>4.6</t>
  </si>
  <si>
    <t>PINTURA DE FAIXA DE PEDESTRE OU ZEBRADA TINTA RETRORREFLETIVA A BASE DE RE M2
SINA ACRÍLICA COM MICROESFERAS DE VIDRO, E = 30 CM, APLICAÇÃO MANUAL.</t>
  </si>
  <si>
    <t>4.5</t>
  </si>
  <si>
    <t>UN</t>
  </si>
  <si>
    <t xml:space="preserve">PLACA TIPO R-4a PROIBIDO CURVA A ESQUERDA , EM AÇO GALVANIZADO Nº 16, COM PELICULA RETRORREFLETIVA TIPO I + SI </t>
  </si>
  <si>
    <t>CP-5</t>
  </si>
  <si>
    <t>4.4</t>
  </si>
  <si>
    <t xml:space="preserve">PLACA TIPO R-1 PARADA OBRIGATÓRIA/PROIBIDO CURVA A ESQUERDA/ INDICAÇÃO DE ESTACIONAMENTO PARA DEFICIENTE, EM AÇO GALVANIZADO Nº 16, COM PELICULA RETRORREFLETIVA TIPO I + SI </t>
  </si>
  <si>
    <t>4.3</t>
  </si>
  <si>
    <t xml:space="preserve">PLACA TIPO A32B ADVERTÊNCIA DE PASSAGEM DE PEDESTRES, EM AÇO GALVANIZADO Nº 16, COM PELICULA RETRORREFLETIVA TIPO I + SI </t>
  </si>
  <si>
    <t>CP-4</t>
  </si>
  <si>
    <t>4.2</t>
  </si>
  <si>
    <t>LIMPEZA E PREPARO DE SUPERFICIE DE CONCRETO PARA RECEBER PINTURA</t>
  </si>
  <si>
    <t>4.1</t>
  </si>
  <si>
    <t>SINALIZAÇÃO</t>
  </si>
  <si>
    <t>SUBTOTAL ITEM 3:</t>
  </si>
  <si>
    <t>DRENAGEM (TUBO PVC, SÉRIE R, ÁGUA PLUVIAL, DN 150 MM, FORNECIDO E INSTALADO</t>
  </si>
  <si>
    <t>3.1</t>
  </si>
  <si>
    <t>DRENAGEM</t>
  </si>
  <si>
    <t>SUBTOTAL ITEM 2:</t>
  </si>
  <si>
    <t>PINTURA DE MEIO-FIO COM TINTA AMARELA, APLICAÇÃO MANUAL, 2 DEMÃOS</t>
  </si>
  <si>
    <t>2.8</t>
  </si>
  <si>
    <t>PINTURA DE MEIO-FIO COM TINTA BRANCA A BASE DE CAL (CAIAÇÃO).</t>
  </si>
  <si>
    <t>2.7</t>
  </si>
  <si>
    <t>ASSENTAMENTO DE GUIA (MEIO-FIO) EM TRECHO CURVO, CONFECCIONADA EM CONCRETO M
PRÉ-FABRICADO, DIMENSÕES 100X15X13X30 CM (COMPRIMENTO X BASE INFERIOR X B
ASE SUPERIOR X ALTURA), PARA VIAS URBANAS (USO VIÁRIO).</t>
  </si>
  <si>
    <t>2.6</t>
  </si>
  <si>
    <t>ASSENTAMENTO DE GUIA (MEIO-FIO) EM TRECHO RETO, CONFECCIONADA EM CONCRETO PRÉ-FABRICADO, DIMENSÕES 100X15X13X30 CM (COMPRIMENTO X BASE INFERIOR X BASE SUPERIOR X ALTURA), PARA VIAS URBANAS (USO VIÁRIO).</t>
  </si>
  <si>
    <t>2.5</t>
  </si>
  <si>
    <t>ASSENTAMENTO DE PISO LAJE GRÊS, DIMENSÕES 100x50x5CM, SOB LASTRO DE AREIA DE 7CM, E JUNTAS PREECHIDAS COM ARGAMASSA</t>
  </si>
  <si>
    <t>2.4</t>
  </si>
  <si>
    <t>EXECUÇÃO DE PASSEIO (CALÇADA) OU PISO DE CONCRETO COM CONCRETO MOLDADO IN  LOCO, FEITO EM OBRA, ACABAMENTO CONVENCIONAL, NÃO ARMADO, ESPESSURA 7CM.</t>
  </si>
  <si>
    <t>2.3</t>
  </si>
  <si>
    <t>LASTRO COM MATERIAL GRANULAR (PEDRA BRITADA N.1 E PEDRA BRITADA N.2), APLICADO EM PISOS OU LAJES SOBRE SOLO, ESPESSURA DE 5CM</t>
  </si>
  <si>
    <t>2.2</t>
  </si>
  <si>
    <t>COMPACTAÇÃO MECÂNICA DE SOLO PARA EXECUÇÃO DE RADIER, COM COMPACTADOR DE SOLOS TIPO PLACA VIBRATÓRIA</t>
  </si>
  <si>
    <t>2.1</t>
  </si>
  <si>
    <t>MELHORIAS NO ENTORNO - MUSEU</t>
  </si>
  <si>
    <t>SUBTOTAL ITEM 1:</t>
  </si>
  <si>
    <t>REMOÇÃO DE MEIO FIO</t>
  </si>
  <si>
    <t>CP-1</t>
  </si>
  <si>
    <t>1.3</t>
  </si>
  <si>
    <t>DEMOLIÇÃO DE PAVIMENTO INTERTRAVADO, DE FORMA MANUAL, COM REAPROVEITAMENTO</t>
  </si>
  <si>
    <t>1.2</t>
  </si>
  <si>
    <t>DEMOLIÇÃO DE CALÇADA, DE FORMA MANUAL.</t>
  </si>
  <si>
    <t>1.1</t>
  </si>
  <si>
    <t>REMOÇÕES E DEMOLIÇÕES</t>
  </si>
  <si>
    <t>TOTAL         [R$]</t>
  </si>
  <si>
    <t>MÃO DE OBRA</t>
  </si>
  <si>
    <t>MATERIAL</t>
  </si>
  <si>
    <t>MATERIAL + MÃO DE OBRA    [R$]</t>
  </si>
  <si>
    <t>MÃO DE OBRA   [R$]</t>
  </si>
  <si>
    <t>MATERIAL    [R$]</t>
  </si>
  <si>
    <t>PREÇO TOTAL COM BDI [R$]</t>
  </si>
  <si>
    <t>BDI</t>
  </si>
  <si>
    <t>PREÇO TOTAL S/ BDI</t>
  </si>
  <si>
    <t>PREÇO UNITÁRIO SEM BDI [R$]</t>
  </si>
  <si>
    <t xml:space="preserve">UN </t>
  </si>
  <si>
    <t>QTD.</t>
  </si>
  <si>
    <t>DESCRIÇÃO</t>
  </si>
  <si>
    <t>Código SINAPI</t>
  </si>
  <si>
    <t>ITEM</t>
  </si>
  <si>
    <t>Endereço: RUA 15 DE NOVEMBRO, 15 - TRIUNFO</t>
  </si>
  <si>
    <t>Cliente: PREFEITURA MUNICIPAL DE TRIUNFO</t>
  </si>
  <si>
    <t>Obra: Execução de melhorias no acesso ao Museu Farroupilha</t>
  </si>
  <si>
    <t>Relatório Global - Data: 20 de agosto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</si>
</sst>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R$&quot;#,##0.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3" fillId="0" borderId="0" xfId="2" applyFont="1" applyAlignment="1">
      <alignment horizontal="left" vertical="top"/>
    </xf>
    <xf numFmtId="164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2" borderId="0" xfId="2" applyFont="1" applyFill="1" applyAlignment="1">
      <alignment horizontal="left" vertical="top"/>
    </xf>
    <xf numFmtId="164" fontId="3" fillId="2" borderId="0" xfId="2" applyNumberFormat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top"/>
    </xf>
    <xf numFmtId="164" fontId="5" fillId="2" borderId="0" xfId="2" applyNumberFormat="1" applyFont="1" applyFill="1" applyAlignment="1">
      <alignment vertical="center"/>
    </xf>
    <xf numFmtId="0" fontId="5" fillId="2" borderId="0" xfId="2" applyFont="1" applyFill="1" applyAlignment="1">
      <alignment horizontal="center" vertical="top"/>
    </xf>
    <xf numFmtId="0" fontId="5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left" vertical="top"/>
    </xf>
    <xf numFmtId="164" fontId="7" fillId="2" borderId="0" xfId="2" applyNumberFormat="1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left" vertical="top"/>
    </xf>
    <xf numFmtId="164" fontId="7" fillId="2" borderId="0" xfId="2" applyNumberFormat="1" applyFont="1" applyFill="1" applyAlignment="1">
      <alignment vertical="center"/>
    </xf>
    <xf numFmtId="164" fontId="3" fillId="2" borderId="0" xfId="2" applyNumberFormat="1" applyFont="1" applyFill="1" applyAlignment="1">
      <alignment vertical="center"/>
    </xf>
    <xf numFmtId="0" fontId="7" fillId="2" borderId="0" xfId="2" applyFont="1" applyFill="1" applyAlignment="1">
      <alignment horizontal="left" vertical="center"/>
    </xf>
    <xf numFmtId="14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3" fillId="2" borderId="0" xfId="2" applyFont="1" applyFill="1" applyAlignment="1">
      <alignment vertical="center" wrapText="1"/>
    </xf>
    <xf numFmtId="0" fontId="3" fillId="2" borderId="1" xfId="2" applyFont="1" applyFill="1" applyBorder="1" applyAlignment="1">
      <alignment vertical="center" wrapText="1"/>
    </xf>
    <xf numFmtId="165" fontId="10" fillId="3" borderId="2" xfId="2" applyNumberFormat="1" applyFont="1" applyFill="1" applyBorder="1" applyAlignment="1">
      <alignment horizontal="center" vertical="center" shrinkToFit="1"/>
    </xf>
    <xf numFmtId="165" fontId="11" fillId="0" borderId="4" xfId="2" applyNumberFormat="1" applyFont="1" applyBorder="1" applyAlignment="1">
      <alignment horizontal="center" vertical="center" shrinkToFit="1"/>
    </xf>
    <xf numFmtId="0" fontId="3" fillId="2" borderId="0" xfId="2" applyFont="1" applyFill="1" applyAlignment="1">
      <alignment vertical="top"/>
    </xf>
    <xf numFmtId="164" fontId="12" fillId="0" borderId="2" xfId="2" applyNumberFormat="1" applyFont="1" applyBorder="1" applyAlignment="1">
      <alignment horizontal="center" vertical="center" shrinkToFit="1"/>
    </xf>
    <xf numFmtId="10" fontId="12" fillId="0" borderId="2" xfId="2" applyNumberFormat="1" applyFont="1" applyBorder="1" applyAlignment="1">
      <alignment horizontal="center" vertical="center" wrapText="1" shrinkToFit="1"/>
    </xf>
    <xf numFmtId="164" fontId="13" fillId="0" borderId="2" xfId="2" applyNumberFormat="1" applyFont="1" applyBorder="1" applyAlignment="1">
      <alignment horizontal="center" vertical="center" wrapText="1" shrinkToFit="1"/>
    </xf>
    <xf numFmtId="0" fontId="13" fillId="0" borderId="2" xfId="2" applyFont="1" applyBorder="1" applyAlignment="1">
      <alignment horizontal="center" vertical="center" wrapText="1"/>
    </xf>
    <xf numFmtId="2" fontId="13" fillId="2" borderId="2" xfId="2" applyNumberFormat="1" applyFont="1" applyFill="1" applyBorder="1" applyAlignment="1">
      <alignment horizontal="center" vertical="center" wrapText="1"/>
    </xf>
    <xf numFmtId="0" fontId="13" fillId="2" borderId="5" xfId="2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 shrinkToFit="1"/>
    </xf>
    <xf numFmtId="166" fontId="12" fillId="0" borderId="2" xfId="2" applyNumberFormat="1" applyFont="1" applyBorder="1" applyAlignment="1">
      <alignment horizontal="center" vertical="center" shrinkToFit="1"/>
    </xf>
    <xf numFmtId="1" fontId="11" fillId="3" borderId="5" xfId="2" applyNumberFormat="1" applyFont="1" applyFill="1" applyBorder="1" applyAlignment="1">
      <alignment horizontal="center" vertical="center" shrinkToFi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vertical="center" wrapText="1"/>
    </xf>
    <xf numFmtId="0" fontId="14" fillId="3" borderId="3" xfId="2" applyFont="1" applyFill="1" applyBorder="1" applyAlignment="1">
      <alignment vertical="center"/>
    </xf>
    <xf numFmtId="0" fontId="14" fillId="3" borderId="4" xfId="2" applyFont="1" applyFill="1" applyBorder="1" applyAlignment="1">
      <alignment vertical="center"/>
    </xf>
    <xf numFmtId="164" fontId="13" fillId="0" borderId="2" xfId="2" applyNumberFormat="1" applyFont="1" applyBorder="1" applyAlignment="1">
      <alignment horizontal="center" vertical="center" shrinkToFit="1"/>
    </xf>
    <xf numFmtId="10" fontId="13" fillId="0" borderId="2" xfId="2" applyNumberFormat="1" applyFont="1" applyBorder="1" applyAlignment="1">
      <alignment horizontal="center" vertical="center" wrapText="1" shrinkToFit="1"/>
    </xf>
    <xf numFmtId="0" fontId="13" fillId="0" borderId="2" xfId="2" applyFont="1" applyBorder="1" applyAlignment="1">
      <alignment horizontal="center" vertical="center" wrapText="1" shrinkToFit="1"/>
    </xf>
    <xf numFmtId="166" fontId="13" fillId="0" borderId="2" xfId="2" applyNumberFormat="1" applyFont="1" applyBorder="1" applyAlignment="1">
      <alignment horizontal="center" vertical="center" shrinkToFit="1"/>
    </xf>
    <xf numFmtId="164" fontId="13" fillId="2" borderId="2" xfId="2" applyNumberFormat="1" applyFont="1" applyFill="1" applyBorder="1" applyAlignment="1">
      <alignment horizontal="center" vertical="center" shrinkToFit="1"/>
    </xf>
    <xf numFmtId="10" fontId="13" fillId="2" borderId="2" xfId="2" applyNumberFormat="1" applyFont="1" applyFill="1" applyBorder="1" applyAlignment="1">
      <alignment horizontal="center" vertical="center" wrapText="1" shrinkToFit="1"/>
    </xf>
    <xf numFmtId="164" fontId="13" fillId="2" borderId="2" xfId="2" applyNumberFormat="1" applyFont="1" applyFill="1" applyBorder="1" applyAlignment="1">
      <alignment horizontal="center" vertical="center" wrapText="1" shrinkToFit="1"/>
    </xf>
    <xf numFmtId="0" fontId="13" fillId="2" borderId="2" xfId="2" applyFont="1" applyFill="1" applyBorder="1" applyAlignment="1">
      <alignment horizontal="center" vertical="center" wrapText="1" shrinkToFit="1"/>
    </xf>
    <xf numFmtId="166" fontId="13" fillId="2" borderId="2" xfId="2" applyNumberFormat="1" applyFont="1" applyFill="1" applyBorder="1" applyAlignment="1">
      <alignment horizontal="center" vertical="center" shrinkToFit="1"/>
    </xf>
    <xf numFmtId="164" fontId="15" fillId="4" borderId="2" xfId="2" applyNumberFormat="1" applyFont="1" applyFill="1" applyBorder="1" applyAlignment="1">
      <alignment horizontal="center" vertical="center" wrapText="1"/>
    </xf>
    <xf numFmtId="166" fontId="11" fillId="0" borderId="5" xfId="2" applyNumberFormat="1" applyFont="1" applyBorder="1" applyAlignment="1">
      <alignment horizontal="right" vertical="center" shrinkToFit="1"/>
    </xf>
    <xf numFmtId="166" fontId="11" fillId="0" borderId="4" xfId="2" applyNumberFormat="1" applyFont="1" applyBorder="1" applyAlignment="1">
      <alignment horizontal="right" vertical="center" shrinkToFit="1"/>
    </xf>
    <xf numFmtId="0" fontId="9" fillId="2" borderId="0" xfId="0" quotePrefix="1" applyFont="1" applyFill="1" applyAlignment="1">
      <alignment horizontal="left" vertical="center"/>
    </xf>
    <xf numFmtId="0" fontId="14" fillId="3" borderId="4" xfId="2" applyFont="1" applyFill="1" applyBorder="1" applyAlignment="1">
      <alignment horizontal="left" vertical="center"/>
    </xf>
    <xf numFmtId="0" fontId="14" fillId="3" borderId="3" xfId="2" applyFont="1" applyFill="1" applyBorder="1" applyAlignment="1">
      <alignment horizontal="left" vertical="center"/>
    </xf>
    <xf numFmtId="14" fontId="9" fillId="2" borderId="0" xfId="0" applyNumberFormat="1" applyFont="1" applyFill="1" applyAlignment="1">
      <alignment horizontal="left" vertical="center"/>
    </xf>
    <xf numFmtId="10" fontId="7" fillId="2" borderId="0" xfId="1" applyNumberFormat="1" applyFont="1" applyFill="1" applyBorder="1" applyAlignment="1">
      <alignment horizontal="left" vertical="center"/>
    </xf>
    <xf numFmtId="164" fontId="7" fillId="2" borderId="0" xfId="2" applyNumberFormat="1" applyFont="1" applyFill="1" applyAlignment="1">
      <alignment horizontal="right" vertical="center"/>
    </xf>
    <xf numFmtId="0" fontId="5" fillId="2" borderId="0" xfId="2" applyFont="1" applyFill="1" applyAlignment="1">
      <alignment horizontal="center" vertical="top"/>
    </xf>
    <xf numFmtId="166" fontId="10" fillId="3" borderId="5" xfId="2" applyNumberFormat="1" applyFont="1" applyFill="1" applyBorder="1" applyAlignment="1">
      <alignment horizontal="center" vertical="center" shrinkToFit="1"/>
    </xf>
    <xf numFmtId="166" fontId="10" fillId="3" borderId="4" xfId="2" applyNumberFormat="1" applyFont="1" applyFill="1" applyBorder="1" applyAlignment="1">
      <alignment horizontal="center" vertical="center" shrinkToFit="1"/>
    </xf>
    <xf numFmtId="166" fontId="10" fillId="3" borderId="3" xfId="2" applyNumberFormat="1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 vertical="center"/>
    </xf>
    <xf numFmtId="164" fontId="15" fillId="4" borderId="2" xfId="2" applyNumberFormat="1" applyFont="1" applyFill="1" applyBorder="1" applyAlignment="1">
      <alignment horizontal="center" vertical="center" wrapText="1"/>
    </xf>
    <xf numFmtId="0" fontId="15" fillId="4" borderId="2" xfId="2" applyFont="1" applyFill="1" applyBorder="1" applyAlignment="1">
      <alignment horizontal="center" vertical="center" wrapText="1"/>
    </xf>
    <xf numFmtId="2" fontId="5" fillId="0" borderId="8" xfId="2" applyNumberFormat="1" applyFont="1" applyBorder="1" applyAlignment="1">
      <alignment horizontal="center" vertical="center" wrapText="1"/>
    </xf>
    <xf numFmtId="2" fontId="5" fillId="0" borderId="7" xfId="2" applyNumberFormat="1" applyFont="1" applyBorder="1" applyAlignment="1">
      <alignment horizontal="center" vertical="center" wrapText="1"/>
    </xf>
    <xf numFmtId="2" fontId="5" fillId="0" borderId="6" xfId="2" applyNumberFormat="1" applyFont="1" applyBorder="1" applyAlignment="1">
      <alignment horizontal="center" vertical="center" wrapText="1"/>
    </xf>
    <xf numFmtId="2" fontId="5" fillId="0" borderId="12" xfId="2" applyNumberFormat="1" applyFont="1" applyBorder="1" applyAlignment="1">
      <alignment horizontal="center" vertical="center" wrapText="1"/>
    </xf>
    <xf numFmtId="2" fontId="5" fillId="0" borderId="11" xfId="2" applyNumberFormat="1" applyFont="1" applyBorder="1" applyAlignment="1">
      <alignment horizontal="center" vertical="center" wrapText="1"/>
    </xf>
    <xf numFmtId="2" fontId="5" fillId="0" borderId="10" xfId="2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2" fontId="5" fillId="0" borderId="0" xfId="2" applyNumberFormat="1" applyFont="1" applyAlignment="1">
      <alignment horizontal="center" vertical="center" wrapText="1"/>
    </xf>
    <xf numFmtId="2" fontId="5" fillId="0" borderId="9" xfId="2" applyNumberFormat="1" applyFont="1" applyBorder="1" applyAlignment="1">
      <alignment horizontal="center" vertical="center" wrapText="1"/>
    </xf>
    <xf numFmtId="2" fontId="16" fillId="0" borderId="1" xfId="2" applyNumberFormat="1" applyFont="1" applyBorder="1" applyAlignment="1">
      <alignment horizontal="center" vertical="center" wrapText="1"/>
    </xf>
    <xf numFmtId="2" fontId="16" fillId="0" borderId="0" xfId="2" applyNumberFormat="1" applyFont="1" applyAlignment="1">
      <alignment horizontal="center" vertical="center" wrapText="1"/>
    </xf>
    <xf numFmtId="2" fontId="16" fillId="0" borderId="9" xfId="2" applyNumberFormat="1" applyFont="1" applyBorder="1" applyAlignment="1">
      <alignment horizontal="center" vertical="center" wrapText="1"/>
    </xf>
    <xf numFmtId="0" fontId="12" fillId="4" borderId="5" xfId="2" applyFont="1" applyFill="1" applyBorder="1" applyAlignment="1">
      <alignment horizontal="left" vertical="center" wrapText="1"/>
    </xf>
    <xf numFmtId="0" fontId="12" fillId="4" borderId="4" xfId="2" applyFont="1" applyFill="1" applyBorder="1" applyAlignment="1">
      <alignment horizontal="left" vertical="center" wrapText="1"/>
    </xf>
    <xf numFmtId="0" fontId="12" fillId="4" borderId="3" xfId="2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B204C01B-7680-4D11-A4DF-8FC2B37D0A50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7</xdr:row>
      <xdr:rowOff>0</xdr:rowOff>
    </xdr:from>
    <xdr:ext cx="0" cy="2603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A92C19EA-E93F-425E-9622-A29D73CF1520}"/>
            </a:ext>
          </a:extLst>
        </xdr:cNvPr>
        <xdr:cNvSpPr/>
      </xdr:nvSpPr>
      <xdr:spPr>
        <a:xfrm>
          <a:off x="8534400" y="133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7</xdr:row>
      <xdr:rowOff>0</xdr:rowOff>
    </xdr:from>
    <xdr:ext cx="0" cy="40005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C8963667-1942-44AD-96DB-CCFDF669ADD1}"/>
            </a:ext>
          </a:extLst>
        </xdr:cNvPr>
        <xdr:cNvSpPr/>
      </xdr:nvSpPr>
      <xdr:spPr>
        <a:xfrm>
          <a:off x="8534400" y="133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2</xdr:col>
      <xdr:colOff>112058</xdr:colOff>
      <xdr:row>0</xdr:row>
      <xdr:rowOff>33618</xdr:rowOff>
    </xdr:from>
    <xdr:ext cx="691338" cy="859351"/>
    <xdr:pic>
      <xdr:nvPicPr>
        <xdr:cNvPr id="4" name="Imagem 3">
          <a:extLst>
            <a:ext uri="{FF2B5EF4-FFF2-40B4-BE49-F238E27FC236}">
              <a16:creationId xmlns:a16="http://schemas.microsoft.com/office/drawing/2014/main" id="{6CB8A61C-E069-4CED-B089-99D098038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1258" y="33618"/>
          <a:ext cx="691338" cy="8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14</xdr:col>
      <xdr:colOff>0</xdr:colOff>
      <xdr:row>47</xdr:row>
      <xdr:rowOff>0</xdr:rowOff>
    </xdr:from>
    <xdr:ext cx="0" cy="26035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1309B061-6CF3-48E9-901B-C4805D5A7559}"/>
            </a:ext>
          </a:extLst>
        </xdr:cNvPr>
        <xdr:cNvSpPr/>
      </xdr:nvSpPr>
      <xdr:spPr>
        <a:xfrm>
          <a:off x="8534400" y="895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40005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B17C0AD4-4ABB-426C-9565-B61FB7AF13C7}"/>
            </a:ext>
          </a:extLst>
        </xdr:cNvPr>
        <xdr:cNvSpPr/>
      </xdr:nvSpPr>
      <xdr:spPr>
        <a:xfrm>
          <a:off x="8534400" y="895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26035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00513CB5-C1E4-4B88-921B-4D2558D3B404}"/>
            </a:ext>
          </a:extLst>
        </xdr:cNvPr>
        <xdr:cNvSpPr/>
      </xdr:nvSpPr>
      <xdr:spPr>
        <a:xfrm>
          <a:off x="8534400" y="895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40005"/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DB74B096-AE80-4E35-A5DC-B9838A8A306F}"/>
            </a:ext>
          </a:extLst>
        </xdr:cNvPr>
        <xdr:cNvSpPr/>
      </xdr:nvSpPr>
      <xdr:spPr>
        <a:xfrm>
          <a:off x="8534400" y="895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26035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3CAD9481-FE3A-4978-86A5-D18E63672FA0}"/>
            </a:ext>
          </a:extLst>
        </xdr:cNvPr>
        <xdr:cNvSpPr/>
      </xdr:nvSpPr>
      <xdr:spPr>
        <a:xfrm>
          <a:off x="8534400" y="895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40005"/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C070AC02-CA40-4CDB-8058-E079AD42DA76}"/>
            </a:ext>
          </a:extLst>
        </xdr:cNvPr>
        <xdr:cNvSpPr/>
      </xdr:nvSpPr>
      <xdr:spPr>
        <a:xfrm>
          <a:off x="8534400" y="895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26035"/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FAD17EF6-57DC-4153-B72D-C4CBAF8D5A29}"/>
            </a:ext>
          </a:extLst>
        </xdr:cNvPr>
        <xdr:cNvSpPr/>
      </xdr:nvSpPr>
      <xdr:spPr>
        <a:xfrm>
          <a:off x="8534400" y="895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40005"/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5F0864AA-9C28-4CDB-9AC0-FF15AF49061F}"/>
            </a:ext>
          </a:extLst>
        </xdr:cNvPr>
        <xdr:cNvSpPr/>
      </xdr:nvSpPr>
      <xdr:spPr>
        <a:xfrm>
          <a:off x="8534400" y="895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26035"/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30741313-780F-4D69-9421-89A2AEE2634A}"/>
            </a:ext>
          </a:extLst>
        </xdr:cNvPr>
        <xdr:cNvSpPr/>
      </xdr:nvSpPr>
      <xdr:spPr>
        <a:xfrm>
          <a:off x="8534400" y="895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47</xdr:row>
      <xdr:rowOff>0</xdr:rowOff>
    </xdr:from>
    <xdr:ext cx="0" cy="40005"/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A0EBF200-0C73-4737-9654-74CF9B91EDC6}"/>
            </a:ext>
          </a:extLst>
        </xdr:cNvPr>
        <xdr:cNvSpPr/>
      </xdr:nvSpPr>
      <xdr:spPr>
        <a:xfrm>
          <a:off x="8534400" y="895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7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714743F5-D402-4E07-A18F-603D0EC771CB}"/>
            </a:ext>
          </a:extLst>
        </xdr:cNvPr>
        <xdr:cNvSpPr/>
      </xdr:nvSpPr>
      <xdr:spPr>
        <a:xfrm>
          <a:off x="8534400" y="13335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7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5E2D31F3-05CD-4671-892C-7B112A1477A4}"/>
            </a:ext>
          </a:extLst>
        </xdr:cNvPr>
        <xdr:cNvSpPr/>
      </xdr:nvSpPr>
      <xdr:spPr>
        <a:xfrm>
          <a:off x="8534400" y="13335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A/Acesso%20ao%20Museu/Or&#231;amento%20Acesso%20ao%20Museu%202307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 DE CÁLCULO"/>
      <sheetName val="Composições Próprias"/>
      <sheetName val="CRONOGRAMA"/>
    </sheetNames>
    <sheetDataSet>
      <sheetData sheetId="0">
        <row r="4">
          <cell r="E4">
            <v>18.329999999999998</v>
          </cell>
        </row>
        <row r="5">
          <cell r="E5">
            <v>42.25</v>
          </cell>
        </row>
        <row r="6">
          <cell r="E6">
            <v>13</v>
          </cell>
        </row>
        <row r="8">
          <cell r="E8">
            <v>60.58</v>
          </cell>
        </row>
        <row r="9">
          <cell r="E9">
            <v>3.0289999999999999</v>
          </cell>
        </row>
        <row r="10">
          <cell r="E10">
            <v>6.0579999999999998</v>
          </cell>
        </row>
        <row r="11">
          <cell r="E11">
            <v>60.58</v>
          </cell>
        </row>
        <row r="12">
          <cell r="E12">
            <v>14</v>
          </cell>
        </row>
        <row r="13">
          <cell r="E13">
            <v>5</v>
          </cell>
        </row>
        <row r="14">
          <cell r="E14">
            <v>79</v>
          </cell>
        </row>
        <row r="15">
          <cell r="E15">
            <v>80</v>
          </cell>
        </row>
        <row r="17">
          <cell r="E17">
            <v>16</v>
          </cell>
        </row>
        <row r="19">
          <cell r="E19">
            <v>22</v>
          </cell>
        </row>
        <row r="20">
          <cell r="E20">
            <v>1</v>
          </cell>
        </row>
        <row r="22">
          <cell r="E22">
            <v>1</v>
          </cell>
        </row>
        <row r="23">
          <cell r="E23">
            <v>12</v>
          </cell>
        </row>
        <row r="24">
          <cell r="E24">
            <v>3.6</v>
          </cell>
        </row>
        <row r="25">
          <cell r="E25">
            <v>4.9000000000000004</v>
          </cell>
        </row>
        <row r="27">
          <cell r="E27">
            <v>4.3810000000000002</v>
          </cell>
        </row>
        <row r="29">
          <cell r="E29">
            <v>12.5</v>
          </cell>
        </row>
        <row r="31">
          <cell r="E31">
            <v>41.1</v>
          </cell>
        </row>
        <row r="32">
          <cell r="E32">
            <v>41.1</v>
          </cell>
        </row>
      </sheetData>
      <sheetData sheetId="1">
        <row r="18">
          <cell r="I18">
            <v>55.852400000000003</v>
          </cell>
          <cell r="J18">
            <v>10.35981</v>
          </cell>
        </row>
        <row r="31">
          <cell r="I31">
            <v>1452.2640802014721</v>
          </cell>
          <cell r="J31">
            <v>622.39889151491661</v>
          </cell>
        </row>
        <row r="43">
          <cell r="I43">
            <v>384.52</v>
          </cell>
          <cell r="J43">
            <v>94.19</v>
          </cell>
        </row>
        <row r="56">
          <cell r="I56">
            <v>488.47</v>
          </cell>
          <cell r="J56">
            <v>94.19</v>
          </cell>
        </row>
        <row r="66">
          <cell r="I66">
            <v>342.87269004329005</v>
          </cell>
          <cell r="J66">
            <v>175.59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B0201-9E9E-41B3-A211-AF6D714B4703}">
  <sheetPr>
    <pageSetUpPr fitToPage="1"/>
  </sheetPr>
  <dimension ref="B1:AO189"/>
  <sheetViews>
    <sheetView tabSelected="1" zoomScale="80" zoomScaleNormal="80" workbookViewId="0">
      <pane ySplit="7" topLeftCell="A8" activePane="bottomLeft" state="frozen"/>
      <selection pane="bottomLeft" activeCell="D69" sqref="D69"/>
    </sheetView>
  </sheetViews>
  <sheetFormatPr defaultRowHeight="12.75" x14ac:dyDescent="0.25"/>
  <cols>
    <col min="1" max="1" width="3.7109375" style="1" customWidth="1"/>
    <col min="2" max="2" width="8.42578125" style="5" customWidth="1"/>
    <col min="3" max="3" width="10" style="1" customWidth="1"/>
    <col min="4" max="4" width="110.140625" style="1" customWidth="1"/>
    <col min="5" max="5" width="10.85546875" style="4" customWidth="1"/>
    <col min="6" max="6" width="5.7109375" style="3" customWidth="1"/>
    <col min="7" max="9" width="13.7109375" style="2" customWidth="1"/>
    <col min="10" max="10" width="15.85546875" style="2" customWidth="1"/>
    <col min="11" max="11" width="10.5703125" style="2" customWidth="1"/>
    <col min="12" max="13" width="14.7109375" style="2" customWidth="1"/>
    <col min="14" max="14" width="18.28515625" style="2" bestFit="1" customWidth="1"/>
    <col min="15" max="15" width="10.42578125" style="1" bestFit="1" customWidth="1"/>
    <col min="16" max="17" width="11.5703125" style="1" customWidth="1"/>
    <col min="18" max="18" width="11.140625" style="1" customWidth="1"/>
    <col min="19" max="16384" width="9.140625" style="1"/>
  </cols>
  <sheetData>
    <row r="1" spans="2:41" ht="24" customHeight="1" x14ac:dyDescent="0.25">
      <c r="B1" s="71" t="s">
        <v>102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/>
      <c r="O1" s="6"/>
      <c r="P1" s="29"/>
      <c r="Q1" s="29"/>
      <c r="R1" s="29"/>
      <c r="S1" s="29"/>
      <c r="T1" s="29"/>
      <c r="U1" s="29"/>
      <c r="V1" s="29"/>
      <c r="W1" s="29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2:41" ht="23.25" customHeight="1" x14ac:dyDescent="0.25">
      <c r="B2" s="74" t="s">
        <v>101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O2" s="6"/>
      <c r="P2" s="29"/>
      <c r="Q2" s="29"/>
      <c r="R2" s="29"/>
      <c r="S2" s="29"/>
      <c r="T2" s="29"/>
      <c r="U2" s="29"/>
      <c r="V2" s="29"/>
      <c r="W2" s="29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spans="2:41" ht="22.5" customHeight="1" x14ac:dyDescent="0.25">
      <c r="B3" s="77" t="s">
        <v>100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9"/>
      <c r="O3" s="6"/>
      <c r="P3" s="29"/>
      <c r="Q3" s="29"/>
      <c r="R3" s="29"/>
      <c r="S3" s="29"/>
      <c r="T3" s="29"/>
      <c r="U3" s="29"/>
      <c r="V3" s="29"/>
      <c r="W3" s="29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2:41" ht="22.5" customHeight="1" x14ac:dyDescent="0.25">
      <c r="B4" s="68" t="s">
        <v>99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70"/>
      <c r="O4" s="6"/>
      <c r="P4" s="29"/>
      <c r="Q4" s="29"/>
      <c r="R4" s="29"/>
      <c r="S4" s="29"/>
      <c r="T4" s="29"/>
      <c r="U4" s="29"/>
      <c r="V4" s="29"/>
      <c r="W4" s="29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2:41" ht="14.25" customHeight="1" x14ac:dyDescent="0.25">
      <c r="B5" s="80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6"/>
      <c r="P5" s="29"/>
      <c r="Q5" s="29"/>
      <c r="R5" s="29"/>
      <c r="S5" s="29"/>
      <c r="T5" s="29"/>
      <c r="U5" s="29"/>
      <c r="V5" s="29"/>
      <c r="W5" s="29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2:41" ht="15.95" customHeight="1" x14ac:dyDescent="0.25">
      <c r="B6" s="67" t="s">
        <v>98</v>
      </c>
      <c r="C6" s="67" t="s">
        <v>97</v>
      </c>
      <c r="D6" s="67" t="s">
        <v>96</v>
      </c>
      <c r="E6" s="67" t="s">
        <v>95</v>
      </c>
      <c r="F6" s="67" t="s">
        <v>94</v>
      </c>
      <c r="G6" s="66" t="s">
        <v>93</v>
      </c>
      <c r="H6" s="66"/>
      <c r="I6" s="66"/>
      <c r="J6" s="66" t="s">
        <v>92</v>
      </c>
      <c r="K6" s="66" t="s">
        <v>91</v>
      </c>
      <c r="L6" s="66" t="s">
        <v>90</v>
      </c>
      <c r="M6" s="66"/>
      <c r="N6" s="66"/>
      <c r="O6" s="6"/>
      <c r="P6" s="29"/>
      <c r="Q6" s="29"/>
      <c r="R6" s="29"/>
      <c r="S6" s="29"/>
      <c r="T6" s="29"/>
      <c r="U6" s="29"/>
      <c r="V6" s="29"/>
      <c r="W6" s="29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</row>
    <row r="7" spans="2:41" s="3" customFormat="1" ht="50.25" customHeight="1" x14ac:dyDescent="0.25">
      <c r="B7" s="67"/>
      <c r="C7" s="67"/>
      <c r="D7" s="67"/>
      <c r="E7" s="67"/>
      <c r="F7" s="67"/>
      <c r="G7" s="52" t="s">
        <v>89</v>
      </c>
      <c r="H7" s="52" t="s">
        <v>88</v>
      </c>
      <c r="I7" s="52" t="s">
        <v>87</v>
      </c>
      <c r="J7" s="66"/>
      <c r="K7" s="66"/>
      <c r="L7" s="52" t="s">
        <v>86</v>
      </c>
      <c r="M7" s="52" t="s">
        <v>85</v>
      </c>
      <c r="N7" s="52" t="s">
        <v>84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2:41" ht="20.25" customHeight="1" x14ac:dyDescent="0.25">
      <c r="B8" s="38">
        <v>1</v>
      </c>
      <c r="C8" s="42" t="s">
        <v>83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1"/>
      <c r="O8" s="25"/>
      <c r="P8" s="25"/>
      <c r="Q8" s="25"/>
      <c r="R8" s="25"/>
      <c r="S8" s="25"/>
      <c r="T8" s="25"/>
      <c r="U8" s="25"/>
      <c r="V8" s="25"/>
      <c r="W8" s="29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2:41" ht="20.25" customHeight="1" x14ac:dyDescent="0.25">
      <c r="B9" s="46" t="s">
        <v>82</v>
      </c>
      <c r="C9" s="45">
        <v>97633</v>
      </c>
      <c r="D9" s="35" t="s">
        <v>81</v>
      </c>
      <c r="E9" s="34">
        <f>'[1]MEMORIAL DE CÁLCULO'!E4</f>
        <v>18.329999999999998</v>
      </c>
      <c r="F9" s="33" t="s">
        <v>15</v>
      </c>
      <c r="G9" s="32">
        <v>4.09</v>
      </c>
      <c r="H9" s="43">
        <v>13.48</v>
      </c>
      <c r="I9" s="32">
        <f>G9+H9</f>
        <v>17.57</v>
      </c>
      <c r="J9" s="43">
        <f>ROUND(I9*E9,2)</f>
        <v>322.06</v>
      </c>
      <c r="K9" s="44">
        <v>0.23380000000000001</v>
      </c>
      <c r="L9" s="43">
        <f>ROUND((1+K9)*E9*G9,2)</f>
        <v>92.5</v>
      </c>
      <c r="M9" s="43">
        <f>ROUND((1+K9)*E9*H9,2)</f>
        <v>304.86</v>
      </c>
      <c r="N9" s="43">
        <f>ROUND(L9+M9,2)</f>
        <v>397.36</v>
      </c>
      <c r="O9" s="25"/>
      <c r="P9" s="25"/>
      <c r="Q9" s="25"/>
      <c r="R9" s="25"/>
      <c r="S9" s="25"/>
      <c r="T9" s="25"/>
      <c r="U9" s="25"/>
      <c r="V9" s="25"/>
      <c r="W9" s="29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2:41" ht="19.5" customHeight="1" x14ac:dyDescent="0.25">
      <c r="B10" s="46" t="s">
        <v>80</v>
      </c>
      <c r="C10" s="45">
        <v>97635</v>
      </c>
      <c r="D10" s="35" t="s">
        <v>79</v>
      </c>
      <c r="E10" s="34">
        <f>'[1]MEMORIAL DE CÁLCULO'!E5</f>
        <v>42.25</v>
      </c>
      <c r="F10" s="33" t="s">
        <v>15</v>
      </c>
      <c r="G10" s="32">
        <v>2.6</v>
      </c>
      <c r="H10" s="43">
        <v>8.99</v>
      </c>
      <c r="I10" s="32">
        <f>G10+H10</f>
        <v>11.59</v>
      </c>
      <c r="J10" s="43">
        <f>ROUND(I10*E10,2)</f>
        <v>489.68</v>
      </c>
      <c r="K10" s="44">
        <v>0.23380000000000001</v>
      </c>
      <c r="L10" s="43">
        <f>ROUND((1+K10)*E10*G10,2)</f>
        <v>135.53</v>
      </c>
      <c r="M10" s="43">
        <f>ROUND((1+K10)*E10*H10,2)</f>
        <v>468.63</v>
      </c>
      <c r="N10" s="43">
        <f>ROUND(L10+M10,2)</f>
        <v>604.16</v>
      </c>
      <c r="O10" s="25"/>
      <c r="P10" s="25"/>
      <c r="Q10" s="25"/>
      <c r="R10" s="25"/>
      <c r="S10" s="25"/>
      <c r="T10" s="25"/>
      <c r="U10" s="25"/>
      <c r="V10" s="25"/>
      <c r="W10" s="29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2:41" ht="19.5" customHeight="1" x14ac:dyDescent="0.25">
      <c r="B11" s="51" t="s">
        <v>78</v>
      </c>
      <c r="C11" s="50" t="s">
        <v>77</v>
      </c>
      <c r="D11" s="35" t="s">
        <v>76</v>
      </c>
      <c r="E11" s="34">
        <f>'[1]MEMORIAL DE CÁLCULO'!E6</f>
        <v>13</v>
      </c>
      <c r="F11" s="39" t="s">
        <v>36</v>
      </c>
      <c r="G11" s="49">
        <v>2.6</v>
      </c>
      <c r="H11" s="47">
        <v>8.99</v>
      </c>
      <c r="I11" s="49">
        <f>G11+H11</f>
        <v>11.59</v>
      </c>
      <c r="J11" s="47">
        <f>ROUND(I11*E11,2)</f>
        <v>150.66999999999999</v>
      </c>
      <c r="K11" s="48">
        <v>0.23380000000000001</v>
      </c>
      <c r="L11" s="47">
        <f>ROUND((1+K11)*E11*G11,2)</f>
        <v>41.7</v>
      </c>
      <c r="M11" s="47">
        <f>ROUND((1+K11)*E11*H11,2)</f>
        <v>144.19</v>
      </c>
      <c r="N11" s="47">
        <f>ROUND(L11+M11,2)</f>
        <v>185.89</v>
      </c>
      <c r="O11" s="25"/>
      <c r="P11" s="25"/>
      <c r="Q11" s="25"/>
      <c r="R11" s="25"/>
      <c r="S11" s="25"/>
      <c r="T11" s="25"/>
      <c r="U11" s="25"/>
      <c r="V11" s="25"/>
      <c r="W11" s="29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2:41" ht="20.25" customHeight="1" x14ac:dyDescent="0.25">
      <c r="B12" s="53" t="s">
        <v>75</v>
      </c>
      <c r="C12" s="54"/>
      <c r="D12" s="54"/>
      <c r="E12" s="54"/>
      <c r="F12" s="54"/>
      <c r="G12" s="54"/>
      <c r="H12" s="54"/>
      <c r="I12" s="54"/>
      <c r="J12" s="54"/>
      <c r="K12" s="54"/>
      <c r="L12" s="28">
        <f>SUM(L9:L11)</f>
        <v>269.73</v>
      </c>
      <c r="M12" s="28">
        <f>SUM(M9:M11)</f>
        <v>917.68000000000006</v>
      </c>
      <c r="N12" s="28">
        <f>SUM(N9:N11)</f>
        <v>1187.4099999999999</v>
      </c>
      <c r="O12" s="25"/>
      <c r="P12" s="25"/>
      <c r="Q12" s="25"/>
      <c r="R12" s="25"/>
      <c r="S12" s="25"/>
      <c r="T12" s="25"/>
      <c r="U12" s="25"/>
      <c r="V12" s="25"/>
      <c r="W12" s="29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</row>
    <row r="13" spans="2:41" ht="20.25" customHeight="1" x14ac:dyDescent="0.25">
      <c r="B13" s="38">
        <v>2</v>
      </c>
      <c r="C13" s="42" t="s">
        <v>74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1"/>
      <c r="O13" s="25"/>
      <c r="P13" s="25"/>
      <c r="Q13" s="25"/>
      <c r="R13" s="25"/>
      <c r="S13" s="25"/>
      <c r="T13" s="25"/>
      <c r="U13" s="25"/>
      <c r="V13" s="25"/>
      <c r="W13" s="29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2:41" ht="30.75" customHeight="1" x14ac:dyDescent="0.25">
      <c r="B14" s="46" t="s">
        <v>73</v>
      </c>
      <c r="C14" s="45">
        <v>97084</v>
      </c>
      <c r="D14" s="35" t="s">
        <v>72</v>
      </c>
      <c r="E14" s="34">
        <f>'[1]MEMORIAL DE CÁLCULO'!E8</f>
        <v>60.58</v>
      </c>
      <c r="F14" s="33" t="s">
        <v>10</v>
      </c>
      <c r="G14" s="32">
        <v>0.11</v>
      </c>
      <c r="H14" s="43">
        <v>0.43</v>
      </c>
      <c r="I14" s="32">
        <f t="shared" ref="I14:I21" si="0">G14+H14</f>
        <v>0.54</v>
      </c>
      <c r="J14" s="43">
        <f t="shared" ref="J14:J21" si="1">ROUND(I14*E14,2)</f>
        <v>32.71</v>
      </c>
      <c r="K14" s="44">
        <v>0.23380000000000001</v>
      </c>
      <c r="L14" s="43">
        <f t="shared" ref="L14:L21" si="2">ROUND((1+K14)*E14*G14,2)</f>
        <v>8.2200000000000006</v>
      </c>
      <c r="M14" s="43">
        <f t="shared" ref="M14:M21" si="3">ROUND((1+K14)*E14*H14,2)</f>
        <v>32.14</v>
      </c>
      <c r="N14" s="43">
        <f t="shared" ref="N14:N21" si="4">ROUND(L14+M14,2)</f>
        <v>40.36</v>
      </c>
      <c r="O14" s="25"/>
      <c r="P14" s="25"/>
      <c r="Q14" s="25"/>
      <c r="R14" s="25"/>
      <c r="S14" s="25"/>
      <c r="T14" s="25"/>
      <c r="U14" s="25"/>
      <c r="V14" s="25"/>
      <c r="W14" s="29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</row>
    <row r="15" spans="2:41" ht="33.75" customHeight="1" x14ac:dyDescent="0.25">
      <c r="B15" s="46" t="s">
        <v>71</v>
      </c>
      <c r="C15" s="45">
        <v>100324</v>
      </c>
      <c r="D15" s="35" t="s">
        <v>70</v>
      </c>
      <c r="E15" s="34">
        <f>'[1]MEMORIAL DE CÁLCULO'!E9</f>
        <v>3.0289999999999999</v>
      </c>
      <c r="F15" s="33" t="s">
        <v>15</v>
      </c>
      <c r="G15" s="32">
        <v>68.88</v>
      </c>
      <c r="H15" s="43">
        <v>21.29</v>
      </c>
      <c r="I15" s="32">
        <f t="shared" si="0"/>
        <v>90.169999999999987</v>
      </c>
      <c r="J15" s="43">
        <f t="shared" si="1"/>
        <v>273.12</v>
      </c>
      <c r="K15" s="44">
        <v>0.23380000000000001</v>
      </c>
      <c r="L15" s="43">
        <f t="shared" si="2"/>
        <v>257.42</v>
      </c>
      <c r="M15" s="43">
        <f t="shared" si="3"/>
        <v>79.56</v>
      </c>
      <c r="N15" s="43">
        <f t="shared" si="4"/>
        <v>336.98</v>
      </c>
      <c r="O15" s="25"/>
      <c r="P15" s="25"/>
      <c r="Q15" s="25"/>
      <c r="R15" s="25"/>
      <c r="S15" s="25"/>
      <c r="T15" s="25"/>
      <c r="U15" s="25"/>
      <c r="V15" s="25"/>
      <c r="W15" s="29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</row>
    <row r="16" spans="2:41" ht="34.5" customHeight="1" x14ac:dyDescent="0.25">
      <c r="B16" s="37" t="s">
        <v>69</v>
      </c>
      <c r="C16" s="36">
        <v>94990</v>
      </c>
      <c r="D16" s="35" t="s">
        <v>68</v>
      </c>
      <c r="E16" s="34">
        <f>'[1]MEMORIAL DE CÁLCULO'!E10</f>
        <v>6.0579999999999998</v>
      </c>
      <c r="F16" s="33" t="s">
        <v>15</v>
      </c>
      <c r="G16" s="32">
        <v>426.03</v>
      </c>
      <c r="H16" s="30">
        <v>197.14</v>
      </c>
      <c r="I16" s="32">
        <f t="shared" si="0"/>
        <v>623.16999999999996</v>
      </c>
      <c r="J16" s="30">
        <f t="shared" si="1"/>
        <v>3775.16</v>
      </c>
      <c r="K16" s="31">
        <v>0.23380000000000001</v>
      </c>
      <c r="L16" s="30">
        <f t="shared" si="2"/>
        <v>3184.3</v>
      </c>
      <c r="M16" s="30">
        <f t="shared" si="3"/>
        <v>1473.5</v>
      </c>
      <c r="N16" s="30">
        <f t="shared" si="4"/>
        <v>4657.8</v>
      </c>
    </row>
    <row r="17" spans="2:41" ht="30" customHeight="1" x14ac:dyDescent="0.25">
      <c r="B17" s="37" t="s">
        <v>67</v>
      </c>
      <c r="C17" s="36" t="s">
        <v>19</v>
      </c>
      <c r="D17" s="35" t="s">
        <v>66</v>
      </c>
      <c r="E17" s="34">
        <f>'[1]MEMORIAL DE CÁLCULO'!E11</f>
        <v>60.58</v>
      </c>
      <c r="F17" s="33" t="s">
        <v>10</v>
      </c>
      <c r="G17" s="32">
        <f>'[1]Composições Próprias'!I18</f>
        <v>55.852400000000003</v>
      </c>
      <c r="H17" s="32">
        <f>'[1]Composições Próprias'!J18</f>
        <v>10.35981</v>
      </c>
      <c r="I17" s="32">
        <f t="shared" si="0"/>
        <v>66.212209999999999</v>
      </c>
      <c r="J17" s="30">
        <f t="shared" si="1"/>
        <v>4011.14</v>
      </c>
      <c r="K17" s="31">
        <v>0.23380000000000001</v>
      </c>
      <c r="L17" s="30">
        <f t="shared" si="2"/>
        <v>4174.6099999999997</v>
      </c>
      <c r="M17" s="30">
        <f t="shared" si="3"/>
        <v>774.33</v>
      </c>
      <c r="N17" s="30">
        <f t="shared" si="4"/>
        <v>4948.9399999999996</v>
      </c>
    </row>
    <row r="18" spans="2:41" ht="45" customHeight="1" x14ac:dyDescent="0.25">
      <c r="B18" s="37" t="s">
        <v>65</v>
      </c>
      <c r="C18" s="36">
        <v>94273</v>
      </c>
      <c r="D18" s="35" t="s">
        <v>64</v>
      </c>
      <c r="E18" s="34">
        <f>'[1]MEMORIAL DE CÁLCULO'!E12</f>
        <v>14</v>
      </c>
      <c r="F18" s="33" t="s">
        <v>36</v>
      </c>
      <c r="G18" s="32">
        <v>27.57</v>
      </c>
      <c r="H18" s="30">
        <v>11.76</v>
      </c>
      <c r="I18" s="32">
        <f t="shared" si="0"/>
        <v>39.33</v>
      </c>
      <c r="J18" s="30">
        <f t="shared" si="1"/>
        <v>550.62</v>
      </c>
      <c r="K18" s="31">
        <v>0.23380000000000001</v>
      </c>
      <c r="L18" s="30">
        <f t="shared" si="2"/>
        <v>476.22</v>
      </c>
      <c r="M18" s="30">
        <f t="shared" si="3"/>
        <v>203.13</v>
      </c>
      <c r="N18" s="30">
        <f t="shared" si="4"/>
        <v>679.35</v>
      </c>
    </row>
    <row r="19" spans="2:41" ht="45" customHeight="1" x14ac:dyDescent="0.25">
      <c r="B19" s="37" t="s">
        <v>63</v>
      </c>
      <c r="C19" s="36">
        <v>94274</v>
      </c>
      <c r="D19" s="35" t="s">
        <v>62</v>
      </c>
      <c r="E19" s="34">
        <f>'[1]MEMORIAL DE CÁLCULO'!E13</f>
        <v>5</v>
      </c>
      <c r="F19" s="33" t="s">
        <v>36</v>
      </c>
      <c r="G19" s="32">
        <v>28.33</v>
      </c>
      <c r="H19" s="30">
        <v>14.37</v>
      </c>
      <c r="I19" s="32">
        <f t="shared" si="0"/>
        <v>42.699999999999996</v>
      </c>
      <c r="J19" s="30">
        <f t="shared" si="1"/>
        <v>213.5</v>
      </c>
      <c r="K19" s="31">
        <v>0.23380000000000001</v>
      </c>
      <c r="L19" s="30">
        <f t="shared" si="2"/>
        <v>174.77</v>
      </c>
      <c r="M19" s="30">
        <f t="shared" si="3"/>
        <v>88.65</v>
      </c>
      <c r="N19" s="30">
        <f t="shared" si="4"/>
        <v>263.42</v>
      </c>
    </row>
    <row r="20" spans="2:41" ht="20.25" customHeight="1" x14ac:dyDescent="0.25">
      <c r="B20" s="37" t="s">
        <v>61</v>
      </c>
      <c r="C20" s="36">
        <v>102498</v>
      </c>
      <c r="D20" s="35" t="s">
        <v>60</v>
      </c>
      <c r="E20" s="34">
        <f>'[1]MEMORIAL DE CÁLCULO'!E14</f>
        <v>79</v>
      </c>
      <c r="F20" s="33" t="s">
        <v>36</v>
      </c>
      <c r="G20" s="32">
        <v>0.33</v>
      </c>
      <c r="H20" s="30">
        <v>0.85</v>
      </c>
      <c r="I20" s="32">
        <f t="shared" si="0"/>
        <v>1.18</v>
      </c>
      <c r="J20" s="30">
        <f t="shared" si="1"/>
        <v>93.22</v>
      </c>
      <c r="K20" s="31">
        <v>0.23380000000000001</v>
      </c>
      <c r="L20" s="30">
        <f t="shared" si="2"/>
        <v>32.17</v>
      </c>
      <c r="M20" s="30">
        <f t="shared" si="3"/>
        <v>82.85</v>
      </c>
      <c r="N20" s="30">
        <f t="shared" si="4"/>
        <v>115.02</v>
      </c>
      <c r="O20" s="25"/>
      <c r="P20" s="25"/>
      <c r="Q20" s="25"/>
      <c r="R20" s="25"/>
      <c r="S20" s="25"/>
      <c r="T20" s="25"/>
      <c r="U20" s="25"/>
      <c r="V20" s="25"/>
      <c r="W20" s="29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</row>
    <row r="21" spans="2:41" ht="20.25" customHeight="1" x14ac:dyDescent="0.25">
      <c r="B21" s="37" t="s">
        <v>59</v>
      </c>
      <c r="C21" s="36">
        <v>102520</v>
      </c>
      <c r="D21" s="35" t="s">
        <v>58</v>
      </c>
      <c r="E21" s="34">
        <f>'[1]MEMORIAL DE CÁLCULO'!E15</f>
        <v>80</v>
      </c>
      <c r="F21" s="33" t="s">
        <v>36</v>
      </c>
      <c r="G21" s="32">
        <v>25.73</v>
      </c>
      <c r="H21" s="30">
        <v>37.380000000000003</v>
      </c>
      <c r="I21" s="32">
        <f t="shared" si="0"/>
        <v>63.11</v>
      </c>
      <c r="J21" s="30">
        <f t="shared" si="1"/>
        <v>5048.8</v>
      </c>
      <c r="K21" s="31">
        <v>0.23380000000000001</v>
      </c>
      <c r="L21" s="30">
        <f t="shared" si="2"/>
        <v>2539.65</v>
      </c>
      <c r="M21" s="30">
        <f t="shared" si="3"/>
        <v>3689.56</v>
      </c>
      <c r="N21" s="30">
        <f t="shared" si="4"/>
        <v>6229.21</v>
      </c>
      <c r="O21" s="25"/>
      <c r="P21" s="25"/>
      <c r="Q21" s="25"/>
      <c r="R21" s="25"/>
      <c r="S21" s="25"/>
      <c r="T21" s="25"/>
      <c r="U21" s="25"/>
      <c r="V21" s="25"/>
      <c r="W21" s="29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</row>
    <row r="22" spans="2:41" ht="20.25" customHeight="1" x14ac:dyDescent="0.25">
      <c r="B22" s="53" t="s">
        <v>57</v>
      </c>
      <c r="C22" s="54"/>
      <c r="D22" s="54"/>
      <c r="E22" s="54"/>
      <c r="F22" s="54"/>
      <c r="G22" s="54"/>
      <c r="H22" s="54"/>
      <c r="I22" s="54"/>
      <c r="J22" s="54"/>
      <c r="K22" s="54"/>
      <c r="L22" s="28">
        <f>SUM(L14:L21)</f>
        <v>10847.359999999999</v>
      </c>
      <c r="M22" s="28">
        <f>SUM(M14:M21)</f>
        <v>6423.72</v>
      </c>
      <c r="N22" s="28">
        <f>SUM(N14:N21)</f>
        <v>17271.080000000002</v>
      </c>
    </row>
    <row r="23" spans="2:41" ht="20.25" customHeight="1" x14ac:dyDescent="0.25">
      <c r="B23" s="38">
        <v>3</v>
      </c>
      <c r="C23" s="42" t="s">
        <v>56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1"/>
      <c r="O23" s="25"/>
      <c r="P23" s="25"/>
      <c r="Q23" s="25"/>
      <c r="R23" s="25"/>
      <c r="S23" s="25"/>
      <c r="T23" s="25"/>
      <c r="U23" s="25"/>
      <c r="V23" s="25"/>
      <c r="W23" s="29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</row>
    <row r="24" spans="2:41" ht="23.25" customHeight="1" x14ac:dyDescent="0.25">
      <c r="B24" s="37" t="s">
        <v>55</v>
      </c>
      <c r="C24" s="36">
        <v>89580</v>
      </c>
      <c r="D24" s="35" t="s">
        <v>54</v>
      </c>
      <c r="E24" s="34">
        <f>'[1]MEMORIAL DE CÁLCULO'!E17</f>
        <v>16</v>
      </c>
      <c r="F24" s="33" t="s">
        <v>36</v>
      </c>
      <c r="G24" s="32">
        <v>94.72</v>
      </c>
      <c r="H24" s="30">
        <v>5.0599999999999996</v>
      </c>
      <c r="I24" s="32">
        <f>G24+H24</f>
        <v>99.78</v>
      </c>
      <c r="J24" s="30">
        <f>ROUND(I24*E24,2)</f>
        <v>1596.48</v>
      </c>
      <c r="K24" s="31">
        <v>0.23380000000000001</v>
      </c>
      <c r="L24" s="30">
        <f>ROUND((1+K24)*E24*G24,2)</f>
        <v>1869.85</v>
      </c>
      <c r="M24" s="30">
        <f>ROUND((1+K24)*E24*H24,2)</f>
        <v>99.89</v>
      </c>
      <c r="N24" s="30">
        <f>ROUND(L24+M24,2)</f>
        <v>1969.74</v>
      </c>
    </row>
    <row r="25" spans="2:41" ht="20.25" customHeight="1" x14ac:dyDescent="0.25">
      <c r="B25" s="53" t="s">
        <v>53</v>
      </c>
      <c r="C25" s="54"/>
      <c r="D25" s="54"/>
      <c r="E25" s="54"/>
      <c r="F25" s="54"/>
      <c r="G25" s="54"/>
      <c r="H25" s="54"/>
      <c r="I25" s="54"/>
      <c r="J25" s="54"/>
      <c r="K25" s="54"/>
      <c r="L25" s="28">
        <f>SUM(L24:L24)</f>
        <v>1869.85</v>
      </c>
      <c r="M25" s="28">
        <f>SUM(M24:M24)</f>
        <v>99.89</v>
      </c>
      <c r="N25" s="28">
        <f>SUM(N24:N24)</f>
        <v>1969.74</v>
      </c>
    </row>
    <row r="26" spans="2:41" ht="20.25" customHeight="1" x14ac:dyDescent="0.25">
      <c r="B26" s="38">
        <v>4</v>
      </c>
      <c r="C26" s="42" t="s">
        <v>52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1"/>
      <c r="O26" s="25"/>
      <c r="P26" s="25"/>
      <c r="Q26" s="25"/>
      <c r="R26" s="25"/>
      <c r="S26" s="25"/>
      <c r="T26" s="25"/>
      <c r="U26" s="25"/>
      <c r="V26" s="25"/>
      <c r="W26" s="29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</row>
    <row r="27" spans="2:41" ht="26.25" customHeight="1" x14ac:dyDescent="0.25">
      <c r="B27" s="37" t="s">
        <v>51</v>
      </c>
      <c r="C27" s="36">
        <v>99811</v>
      </c>
      <c r="D27" s="40" t="s">
        <v>50</v>
      </c>
      <c r="E27" s="34">
        <f>'[1]MEMORIAL DE CÁLCULO'!E19</f>
        <v>22</v>
      </c>
      <c r="F27" s="39" t="s">
        <v>10</v>
      </c>
      <c r="G27" s="32">
        <v>0.66</v>
      </c>
      <c r="H27" s="30">
        <v>2.16</v>
      </c>
      <c r="I27" s="32">
        <f t="shared" ref="I27:I33" si="5">G27+H27</f>
        <v>2.8200000000000003</v>
      </c>
      <c r="J27" s="30">
        <f t="shared" ref="J27:J33" si="6">ROUND(I27*E27,2)</f>
        <v>62.04</v>
      </c>
      <c r="K27" s="31">
        <v>0.23380000000000001</v>
      </c>
      <c r="L27" s="30">
        <f t="shared" ref="L27:L33" si="7">ROUND((1+K27)*E27*G27,2)</f>
        <v>17.91</v>
      </c>
      <c r="M27" s="30">
        <f t="shared" ref="M27:M33" si="8">ROUND((1+K27)*E27*H27,2)</f>
        <v>58.63</v>
      </c>
      <c r="N27" s="30">
        <f t="shared" ref="N27:N33" si="9">ROUND(L27+M27,2)</f>
        <v>76.540000000000006</v>
      </c>
      <c r="O27" s="25"/>
      <c r="P27" s="25"/>
      <c r="Q27" s="25"/>
      <c r="R27" s="25"/>
      <c r="S27" s="25"/>
      <c r="T27" s="25"/>
      <c r="U27" s="25"/>
      <c r="V27" s="25"/>
      <c r="W27" s="29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</row>
    <row r="28" spans="2:41" ht="33.75" customHeight="1" x14ac:dyDescent="0.25">
      <c r="B28" s="37" t="s">
        <v>49</v>
      </c>
      <c r="C28" s="36" t="s">
        <v>48</v>
      </c>
      <c r="D28" s="40" t="s">
        <v>47</v>
      </c>
      <c r="E28" s="34">
        <f>'[1]MEMORIAL DE CÁLCULO'!E20</f>
        <v>1</v>
      </c>
      <c r="F28" s="39" t="s">
        <v>41</v>
      </c>
      <c r="G28" s="32">
        <f>'[1]Composições Próprias'!I43</f>
        <v>384.52</v>
      </c>
      <c r="H28" s="32">
        <f>'[1]Composições Próprias'!J43</f>
        <v>94.19</v>
      </c>
      <c r="I28" s="32">
        <f t="shared" si="5"/>
        <v>478.71</v>
      </c>
      <c r="J28" s="30">
        <f t="shared" si="6"/>
        <v>478.71</v>
      </c>
      <c r="K28" s="31">
        <v>0.23380000000000001</v>
      </c>
      <c r="L28" s="30">
        <f t="shared" si="7"/>
        <v>474.42</v>
      </c>
      <c r="M28" s="30">
        <f t="shared" si="8"/>
        <v>116.21</v>
      </c>
      <c r="N28" s="30">
        <f t="shared" si="9"/>
        <v>590.63</v>
      </c>
      <c r="O28" s="25"/>
      <c r="P28" s="25"/>
      <c r="Q28" s="25"/>
      <c r="R28" s="25"/>
      <c r="S28" s="25"/>
      <c r="T28" s="25"/>
      <c r="U28" s="25"/>
      <c r="V28" s="25"/>
      <c r="W28" s="29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</row>
    <row r="29" spans="2:41" ht="33.75" customHeight="1" x14ac:dyDescent="0.25">
      <c r="B29" s="37" t="s">
        <v>46</v>
      </c>
      <c r="C29" s="36" t="s">
        <v>43</v>
      </c>
      <c r="D29" s="40" t="s">
        <v>45</v>
      </c>
      <c r="E29" s="34">
        <v>3</v>
      </c>
      <c r="F29" s="39" t="s">
        <v>41</v>
      </c>
      <c r="G29" s="32">
        <f>'[1]Composições Próprias'!I56</f>
        <v>488.47</v>
      </c>
      <c r="H29" s="32">
        <f>'[1]Composições Próprias'!J56</f>
        <v>94.19</v>
      </c>
      <c r="I29" s="32">
        <f t="shared" si="5"/>
        <v>582.66000000000008</v>
      </c>
      <c r="J29" s="30">
        <f t="shared" si="6"/>
        <v>1747.98</v>
      </c>
      <c r="K29" s="31">
        <v>0.23380000000000001</v>
      </c>
      <c r="L29" s="30">
        <f t="shared" si="7"/>
        <v>1808.02</v>
      </c>
      <c r="M29" s="30">
        <f t="shared" si="8"/>
        <v>348.63</v>
      </c>
      <c r="N29" s="30">
        <f t="shared" si="9"/>
        <v>2156.65</v>
      </c>
      <c r="O29" s="25"/>
      <c r="P29" s="25"/>
      <c r="Q29" s="25"/>
      <c r="R29" s="25"/>
      <c r="S29" s="25"/>
      <c r="T29" s="25"/>
      <c r="U29" s="25"/>
      <c r="V29" s="25"/>
      <c r="W29" s="29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</row>
    <row r="30" spans="2:41" ht="33.75" customHeight="1" x14ac:dyDescent="0.25">
      <c r="B30" s="37" t="s">
        <v>44</v>
      </c>
      <c r="C30" s="36" t="s">
        <v>43</v>
      </c>
      <c r="D30" s="40" t="s">
        <v>42</v>
      </c>
      <c r="E30" s="34">
        <f>'[1]MEMORIAL DE CÁLCULO'!E22</f>
        <v>1</v>
      </c>
      <c r="F30" s="39" t="s">
        <v>41</v>
      </c>
      <c r="G30" s="32">
        <v>488.47</v>
      </c>
      <c r="H30" s="32">
        <v>94.19</v>
      </c>
      <c r="I30" s="32">
        <f t="shared" si="5"/>
        <v>582.66000000000008</v>
      </c>
      <c r="J30" s="30">
        <f t="shared" si="6"/>
        <v>582.66</v>
      </c>
      <c r="K30" s="31">
        <v>0.23380000000000001</v>
      </c>
      <c r="L30" s="30">
        <f t="shared" si="7"/>
        <v>602.66999999999996</v>
      </c>
      <c r="M30" s="30">
        <f t="shared" si="8"/>
        <v>116.21</v>
      </c>
      <c r="N30" s="30">
        <f t="shared" si="9"/>
        <v>718.88</v>
      </c>
      <c r="O30" s="25"/>
      <c r="P30" s="25"/>
      <c r="Q30" s="25"/>
      <c r="R30" s="25"/>
      <c r="S30" s="25"/>
      <c r="T30" s="25"/>
      <c r="U30" s="25"/>
      <c r="V30" s="25"/>
      <c r="W30" s="29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</row>
    <row r="31" spans="2:41" ht="33.75" customHeight="1" x14ac:dyDescent="0.25">
      <c r="B31" s="37" t="s">
        <v>40</v>
      </c>
      <c r="C31" s="36">
        <v>102509</v>
      </c>
      <c r="D31" s="40" t="s">
        <v>39</v>
      </c>
      <c r="E31" s="34">
        <f>'[1]MEMORIAL DE CÁLCULO'!E23</f>
        <v>12</v>
      </c>
      <c r="F31" s="39" t="s">
        <v>10</v>
      </c>
      <c r="G31" s="32">
        <v>11.25</v>
      </c>
      <c r="H31" s="32">
        <v>7.87</v>
      </c>
      <c r="I31" s="32">
        <f t="shared" si="5"/>
        <v>19.12</v>
      </c>
      <c r="J31" s="30">
        <f t="shared" si="6"/>
        <v>229.44</v>
      </c>
      <c r="K31" s="31">
        <v>0.23380000000000001</v>
      </c>
      <c r="L31" s="30">
        <f t="shared" si="7"/>
        <v>166.56</v>
      </c>
      <c r="M31" s="30">
        <f t="shared" si="8"/>
        <v>116.52</v>
      </c>
      <c r="N31" s="30">
        <f t="shared" si="9"/>
        <v>283.08</v>
      </c>
      <c r="O31" s="25"/>
      <c r="P31" s="25"/>
      <c r="Q31" s="25"/>
      <c r="R31" s="25"/>
      <c r="S31" s="25"/>
      <c r="T31" s="25"/>
      <c r="U31" s="25"/>
      <c r="V31" s="25"/>
      <c r="W31" s="29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</row>
    <row r="32" spans="2:41" ht="18.75" customHeight="1" x14ac:dyDescent="0.25">
      <c r="B32" s="37" t="s">
        <v>38</v>
      </c>
      <c r="C32" s="36">
        <v>101094</v>
      </c>
      <c r="D32" s="35" t="s">
        <v>37</v>
      </c>
      <c r="E32" s="34">
        <f>'[1]MEMORIAL DE CÁLCULO'!E24</f>
        <v>3.6</v>
      </c>
      <c r="F32" s="33" t="s">
        <v>36</v>
      </c>
      <c r="G32" s="32">
        <v>120.22</v>
      </c>
      <c r="H32" s="32">
        <v>9.9499999999999993</v>
      </c>
      <c r="I32" s="32">
        <f t="shared" si="5"/>
        <v>130.16999999999999</v>
      </c>
      <c r="J32" s="30">
        <f t="shared" si="6"/>
        <v>468.61</v>
      </c>
      <c r="K32" s="31">
        <v>0.23380000000000001</v>
      </c>
      <c r="L32" s="30">
        <f t="shared" si="7"/>
        <v>533.98</v>
      </c>
      <c r="M32" s="30">
        <f t="shared" si="8"/>
        <v>44.19</v>
      </c>
      <c r="N32" s="30">
        <f t="shared" si="9"/>
        <v>578.16999999999996</v>
      </c>
      <c r="O32" s="25"/>
      <c r="P32" s="25"/>
      <c r="Q32" s="25"/>
      <c r="R32" s="25"/>
      <c r="S32" s="25"/>
      <c r="T32" s="25"/>
      <c r="U32" s="25"/>
      <c r="V32" s="25"/>
      <c r="W32" s="29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</row>
    <row r="33" spans="2:41" ht="33.75" customHeight="1" x14ac:dyDescent="0.25">
      <c r="B33" s="37" t="s">
        <v>35</v>
      </c>
      <c r="C33" s="36">
        <v>102512</v>
      </c>
      <c r="D33" s="40" t="s">
        <v>34</v>
      </c>
      <c r="E33" s="34">
        <f>'[1]MEMORIAL DE CÁLCULO'!E25</f>
        <v>4.9000000000000004</v>
      </c>
      <c r="F33" s="39" t="s">
        <v>10</v>
      </c>
      <c r="G33" s="32">
        <v>2.09</v>
      </c>
      <c r="H33" s="32">
        <v>1.5</v>
      </c>
      <c r="I33" s="32">
        <f t="shared" si="5"/>
        <v>3.59</v>
      </c>
      <c r="J33" s="30">
        <f t="shared" si="6"/>
        <v>17.59</v>
      </c>
      <c r="K33" s="31">
        <v>0.23380000000000001</v>
      </c>
      <c r="L33" s="30">
        <f t="shared" si="7"/>
        <v>12.64</v>
      </c>
      <c r="M33" s="30">
        <f t="shared" si="8"/>
        <v>9.07</v>
      </c>
      <c r="N33" s="30">
        <f t="shared" si="9"/>
        <v>21.71</v>
      </c>
      <c r="O33" s="25"/>
      <c r="P33" s="25"/>
      <c r="Q33" s="25"/>
      <c r="R33" s="25"/>
      <c r="S33" s="25"/>
      <c r="T33" s="25"/>
      <c r="U33" s="25"/>
      <c r="V33" s="25"/>
      <c r="W33" s="29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</row>
    <row r="34" spans="2:41" ht="20.25" customHeight="1" x14ac:dyDescent="0.25">
      <c r="B34" s="53" t="s">
        <v>33</v>
      </c>
      <c r="C34" s="54"/>
      <c r="D34" s="54"/>
      <c r="E34" s="54"/>
      <c r="F34" s="54"/>
      <c r="G34" s="54"/>
      <c r="H34" s="54"/>
      <c r="I34" s="54"/>
      <c r="J34" s="54"/>
      <c r="K34" s="54"/>
      <c r="L34" s="28">
        <f>SUM(L27:L33)</f>
        <v>3616.2</v>
      </c>
      <c r="M34" s="28">
        <f>SUM(M27:M33)</f>
        <v>809.46000000000015</v>
      </c>
      <c r="N34" s="28">
        <f>SUM(N27:N33)</f>
        <v>4425.66</v>
      </c>
    </row>
    <row r="35" spans="2:41" ht="20.25" customHeight="1" x14ac:dyDescent="0.25">
      <c r="B35" s="38">
        <v>5</v>
      </c>
      <c r="C35" s="56" t="s">
        <v>32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25"/>
      <c r="P35" s="25"/>
      <c r="Q35" s="25"/>
      <c r="R35" s="25"/>
      <c r="S35" s="25"/>
      <c r="T35" s="25"/>
      <c r="U35" s="25"/>
      <c r="V35" s="25"/>
      <c r="W35" s="29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</row>
    <row r="36" spans="2:41" ht="33.75" customHeight="1" x14ac:dyDescent="0.25">
      <c r="B36" s="37" t="s">
        <v>31</v>
      </c>
      <c r="C36" s="36">
        <v>102073</v>
      </c>
      <c r="D36" s="40" t="s">
        <v>30</v>
      </c>
      <c r="E36" s="34">
        <f>'[1]MEMORIAL DE CÁLCULO'!E27</f>
        <v>4.3810000000000002</v>
      </c>
      <c r="F36" s="39" t="s">
        <v>15</v>
      </c>
      <c r="G36" s="32">
        <f>'[1]Composições Próprias'!I31</f>
        <v>1452.2640802014721</v>
      </c>
      <c r="H36" s="32">
        <f>'[1]Composições Próprias'!J31</f>
        <v>622.39889151491661</v>
      </c>
      <c r="I36" s="32">
        <f t="shared" ref="I36:I42" si="10">G36+H36</f>
        <v>2074.6629717163887</v>
      </c>
      <c r="J36" s="30">
        <f t="shared" ref="J36:J42" si="11">ROUND(I36*E36,2)</f>
        <v>9089.1</v>
      </c>
      <c r="K36" s="31">
        <v>0.23380000000000001</v>
      </c>
      <c r="L36" s="30">
        <f t="shared" ref="L36:L42" si="12">ROUND((1+K36)*E36*G36,2)</f>
        <v>7849.89</v>
      </c>
      <c r="M36" s="30">
        <f t="shared" ref="M36:M42" si="13">ROUND((1+K36)*E36*H36,2)</f>
        <v>3364.24</v>
      </c>
      <c r="N36" s="30">
        <f t="shared" ref="N36:N42" si="14">ROUND(L36+M36,2)</f>
        <v>11214.13</v>
      </c>
      <c r="O36" s="25"/>
      <c r="P36" s="25"/>
      <c r="Q36" s="25"/>
      <c r="R36" s="25"/>
      <c r="S36" s="25"/>
      <c r="T36" s="25"/>
      <c r="U36" s="25"/>
      <c r="V36" s="25"/>
      <c r="W36" s="29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</row>
    <row r="37" spans="2:41" ht="21" customHeight="1" x14ac:dyDescent="0.25">
      <c r="B37" s="37" t="s">
        <v>29</v>
      </c>
      <c r="C37" s="36" t="s">
        <v>28</v>
      </c>
      <c r="D37" s="40" t="s">
        <v>27</v>
      </c>
      <c r="E37" s="34">
        <v>3</v>
      </c>
      <c r="F37" s="39" t="s">
        <v>15</v>
      </c>
      <c r="G37" s="32">
        <f>'[1]Composições Próprias'!I66</f>
        <v>342.87269004329005</v>
      </c>
      <c r="H37" s="32">
        <f>'[1]Composições Próprias'!J66</f>
        <v>175.59</v>
      </c>
      <c r="I37" s="32">
        <f t="shared" si="10"/>
        <v>518.46269004329008</v>
      </c>
      <c r="J37" s="30">
        <f t="shared" si="11"/>
        <v>1555.39</v>
      </c>
      <c r="K37" s="31">
        <v>0.23380000000000001</v>
      </c>
      <c r="L37" s="30">
        <f t="shared" si="12"/>
        <v>1269.1099999999999</v>
      </c>
      <c r="M37" s="30">
        <f t="shared" si="13"/>
        <v>649.92999999999995</v>
      </c>
      <c r="N37" s="30">
        <f t="shared" si="14"/>
        <v>1919.04</v>
      </c>
      <c r="O37" s="25"/>
      <c r="P37" s="25"/>
      <c r="Q37" s="25"/>
      <c r="R37" s="25"/>
      <c r="S37" s="25"/>
      <c r="T37" s="25"/>
      <c r="U37" s="25"/>
      <c r="V37" s="25"/>
      <c r="W37" s="29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</row>
    <row r="38" spans="2:41" ht="21" customHeight="1" x14ac:dyDescent="0.25">
      <c r="B38" s="37" t="s">
        <v>26</v>
      </c>
      <c r="C38" s="36">
        <v>96523</v>
      </c>
      <c r="D38" s="40" t="s">
        <v>25</v>
      </c>
      <c r="E38" s="34">
        <f>'[1]MEMORIAL DE CÁLCULO'!E29</f>
        <v>12.5</v>
      </c>
      <c r="F38" s="39" t="s">
        <v>15</v>
      </c>
      <c r="G38" s="32">
        <v>17.98</v>
      </c>
      <c r="H38" s="32">
        <v>58.87</v>
      </c>
      <c r="I38" s="32">
        <f t="shared" si="10"/>
        <v>76.849999999999994</v>
      </c>
      <c r="J38" s="30">
        <f t="shared" si="11"/>
        <v>960.63</v>
      </c>
      <c r="K38" s="31">
        <v>0.23380000000000001</v>
      </c>
      <c r="L38" s="30">
        <f t="shared" si="12"/>
        <v>277.3</v>
      </c>
      <c r="M38" s="30">
        <f t="shared" si="13"/>
        <v>907.92</v>
      </c>
      <c r="N38" s="30">
        <f t="shared" si="14"/>
        <v>1185.22</v>
      </c>
      <c r="O38" s="25"/>
      <c r="P38" s="25"/>
      <c r="Q38" s="25"/>
      <c r="R38" s="25"/>
      <c r="S38" s="25"/>
      <c r="T38" s="25"/>
      <c r="U38" s="25"/>
      <c r="V38" s="25"/>
      <c r="W38" s="29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</row>
    <row r="39" spans="2:41" ht="20.25" customHeight="1" x14ac:dyDescent="0.25">
      <c r="B39" s="37" t="s">
        <v>24</v>
      </c>
      <c r="C39" s="36">
        <v>93382</v>
      </c>
      <c r="D39" s="40" t="s">
        <v>23</v>
      </c>
      <c r="E39" s="34">
        <v>12.5</v>
      </c>
      <c r="F39" s="39" t="s">
        <v>15</v>
      </c>
      <c r="G39" s="32">
        <v>8.18</v>
      </c>
      <c r="H39" s="32">
        <v>19.57</v>
      </c>
      <c r="I39" s="32">
        <f t="shared" si="10"/>
        <v>27.75</v>
      </c>
      <c r="J39" s="30">
        <f t="shared" si="11"/>
        <v>346.88</v>
      </c>
      <c r="K39" s="31">
        <v>0.23380000000000001</v>
      </c>
      <c r="L39" s="30">
        <f t="shared" si="12"/>
        <v>126.16</v>
      </c>
      <c r="M39" s="30">
        <f t="shared" si="13"/>
        <v>301.82</v>
      </c>
      <c r="N39" s="30">
        <f t="shared" si="14"/>
        <v>427.98</v>
      </c>
      <c r="O39" s="25"/>
      <c r="P39" s="25"/>
      <c r="Q39" s="25"/>
      <c r="R39" s="25"/>
      <c r="S39" s="25"/>
      <c r="T39" s="25"/>
      <c r="U39" s="25"/>
      <c r="V39" s="25"/>
      <c r="W39" s="29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</row>
    <row r="40" spans="2:41" ht="30" customHeight="1" x14ac:dyDescent="0.25">
      <c r="B40" s="37" t="s">
        <v>22</v>
      </c>
      <c r="C40" s="36">
        <v>95241</v>
      </c>
      <c r="D40" s="40" t="s">
        <v>21</v>
      </c>
      <c r="E40" s="34">
        <f>'[1]MEMORIAL DE CÁLCULO'!E31</f>
        <v>41.1</v>
      </c>
      <c r="F40" s="39" t="s">
        <v>10</v>
      </c>
      <c r="G40" s="32">
        <v>14.87</v>
      </c>
      <c r="H40" s="32">
        <v>8.27</v>
      </c>
      <c r="I40" s="32">
        <f t="shared" si="10"/>
        <v>23.14</v>
      </c>
      <c r="J40" s="30">
        <f t="shared" si="11"/>
        <v>951.05</v>
      </c>
      <c r="K40" s="31">
        <v>0.23380000000000001</v>
      </c>
      <c r="L40" s="30">
        <f t="shared" si="12"/>
        <v>754.05</v>
      </c>
      <c r="M40" s="30">
        <f t="shared" si="13"/>
        <v>419.36</v>
      </c>
      <c r="N40" s="30">
        <f t="shared" si="14"/>
        <v>1173.4100000000001</v>
      </c>
      <c r="O40" s="25"/>
      <c r="P40" s="25"/>
      <c r="Q40" s="25"/>
      <c r="R40" s="25"/>
      <c r="S40" s="25"/>
      <c r="T40" s="25"/>
      <c r="U40" s="25"/>
      <c r="V40" s="25"/>
      <c r="W40" s="29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</row>
    <row r="41" spans="2:41" ht="20.25" customHeight="1" x14ac:dyDescent="0.25">
      <c r="B41" s="37" t="s">
        <v>20</v>
      </c>
      <c r="C41" s="36" t="s">
        <v>19</v>
      </c>
      <c r="D41" s="40" t="s">
        <v>18</v>
      </c>
      <c r="E41" s="34">
        <f>'[1]MEMORIAL DE CÁLCULO'!E32</f>
        <v>41.1</v>
      </c>
      <c r="F41" s="39" t="s">
        <v>15</v>
      </c>
      <c r="G41" s="32">
        <f>'[1]Composições Próprias'!I18</f>
        <v>55.852400000000003</v>
      </c>
      <c r="H41" s="32">
        <f>'[1]Composições Próprias'!J18</f>
        <v>10.35981</v>
      </c>
      <c r="I41" s="32">
        <f t="shared" si="10"/>
        <v>66.212209999999999</v>
      </c>
      <c r="J41" s="30">
        <f t="shared" si="11"/>
        <v>2721.32</v>
      </c>
      <c r="K41" s="31">
        <v>0.23380000000000001</v>
      </c>
      <c r="L41" s="30">
        <f t="shared" si="12"/>
        <v>2832.23</v>
      </c>
      <c r="M41" s="30">
        <f t="shared" si="13"/>
        <v>525.34</v>
      </c>
      <c r="N41" s="30">
        <f t="shared" si="14"/>
        <v>3357.57</v>
      </c>
      <c r="O41" s="25"/>
      <c r="P41" s="25"/>
      <c r="Q41" s="25"/>
      <c r="R41" s="25"/>
      <c r="S41" s="25"/>
      <c r="T41" s="25"/>
      <c r="U41" s="25"/>
      <c r="V41" s="25"/>
      <c r="W41" s="29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</row>
    <row r="42" spans="2:41" ht="20.25" customHeight="1" x14ac:dyDescent="0.25">
      <c r="B42" s="37" t="s">
        <v>17</v>
      </c>
      <c r="C42" s="36">
        <v>93391</v>
      </c>
      <c r="D42" s="40" t="s">
        <v>16</v>
      </c>
      <c r="E42" s="34">
        <v>30</v>
      </c>
      <c r="F42" s="39" t="s">
        <v>15</v>
      </c>
      <c r="G42" s="32">
        <v>25.81</v>
      </c>
      <c r="H42" s="32">
        <v>5.83</v>
      </c>
      <c r="I42" s="32">
        <f t="shared" si="10"/>
        <v>31.64</v>
      </c>
      <c r="J42" s="30">
        <f t="shared" si="11"/>
        <v>949.2</v>
      </c>
      <c r="K42" s="31">
        <v>0.23380000000000001</v>
      </c>
      <c r="L42" s="30">
        <f t="shared" si="12"/>
        <v>955.33</v>
      </c>
      <c r="M42" s="30">
        <f t="shared" si="13"/>
        <v>215.79</v>
      </c>
      <c r="N42" s="30">
        <f t="shared" si="14"/>
        <v>1171.1199999999999</v>
      </c>
      <c r="O42" s="25"/>
      <c r="P42" s="25"/>
      <c r="Q42" s="25"/>
      <c r="R42" s="25"/>
      <c r="S42" s="25"/>
      <c r="T42" s="25"/>
      <c r="U42" s="25"/>
      <c r="V42" s="25"/>
      <c r="W42" s="29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</row>
    <row r="43" spans="2:41" ht="20.25" customHeight="1" x14ac:dyDescent="0.25">
      <c r="B43" s="53" t="s">
        <v>14</v>
      </c>
      <c r="C43" s="54"/>
      <c r="D43" s="54"/>
      <c r="E43" s="54"/>
      <c r="F43" s="54"/>
      <c r="G43" s="54"/>
      <c r="H43" s="54"/>
      <c r="I43" s="54"/>
      <c r="J43" s="54"/>
      <c r="K43" s="54"/>
      <c r="L43" s="28">
        <f>SUM(L36:L42)</f>
        <v>14064.069999999998</v>
      </c>
      <c r="M43" s="28">
        <f>SUM(M36:M42)</f>
        <v>6384.3999999999987</v>
      </c>
      <c r="N43" s="28">
        <f>SUM(N36:N42)</f>
        <v>20448.469999999998</v>
      </c>
    </row>
    <row r="44" spans="2:41" ht="20.25" customHeight="1" x14ac:dyDescent="0.25">
      <c r="B44" s="38">
        <v>6</v>
      </c>
      <c r="C44" s="56" t="s">
        <v>13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7"/>
      <c r="O44" s="25"/>
      <c r="P44" s="25"/>
      <c r="Q44" s="25"/>
      <c r="R44" s="25"/>
      <c r="S44" s="25"/>
      <c r="T44" s="25"/>
      <c r="U44" s="25"/>
      <c r="V44" s="25"/>
      <c r="W44" s="29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</row>
    <row r="45" spans="2:41" ht="18.75" customHeight="1" x14ac:dyDescent="0.25">
      <c r="B45" s="37" t="s">
        <v>12</v>
      </c>
      <c r="C45" s="36">
        <v>99811</v>
      </c>
      <c r="D45" s="35" t="s">
        <v>11</v>
      </c>
      <c r="E45" s="34">
        <f>E14</f>
        <v>60.58</v>
      </c>
      <c r="F45" s="33" t="s">
        <v>10</v>
      </c>
      <c r="G45" s="32">
        <v>0.66</v>
      </c>
      <c r="H45" s="30">
        <v>2.16</v>
      </c>
      <c r="I45" s="32">
        <f>G45+H45</f>
        <v>2.8200000000000003</v>
      </c>
      <c r="J45" s="30">
        <f>ROUND(I45*E45,2)</f>
        <v>170.84</v>
      </c>
      <c r="K45" s="31">
        <v>0.23380000000000001</v>
      </c>
      <c r="L45" s="30">
        <f>ROUND((1+K45)*E45*G45,2)</f>
        <v>49.33</v>
      </c>
      <c r="M45" s="30">
        <f>ROUND((1+K45)*E45*H45,2)</f>
        <v>161.44999999999999</v>
      </c>
      <c r="N45" s="30">
        <f>ROUND(L45+M45,2)</f>
        <v>210.78</v>
      </c>
      <c r="O45" s="25"/>
      <c r="P45" s="25"/>
      <c r="Q45" s="25"/>
      <c r="R45" s="25"/>
      <c r="S45" s="25"/>
      <c r="T45" s="25"/>
      <c r="U45" s="25"/>
      <c r="V45" s="25"/>
      <c r="W45" s="29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46" spans="2:41" ht="20.25" customHeight="1" x14ac:dyDescent="0.25">
      <c r="B46" s="53" t="s">
        <v>9</v>
      </c>
      <c r="C46" s="54"/>
      <c r="D46" s="54"/>
      <c r="E46" s="54"/>
      <c r="F46" s="54"/>
      <c r="G46" s="54"/>
      <c r="H46" s="54"/>
      <c r="I46" s="54"/>
      <c r="J46" s="54"/>
      <c r="K46" s="54"/>
      <c r="L46" s="28">
        <f>SUM(L45)</f>
        <v>49.33</v>
      </c>
      <c r="M46" s="28">
        <f>SUM(M45)</f>
        <v>161.44999999999999</v>
      </c>
      <c r="N46" s="28">
        <f>SUM(N45)</f>
        <v>210.78</v>
      </c>
    </row>
    <row r="48" spans="2:41" ht="30.75" customHeight="1" x14ac:dyDescent="0.25">
      <c r="B48" s="62" t="s">
        <v>8</v>
      </c>
      <c r="C48" s="63"/>
      <c r="D48" s="63"/>
      <c r="E48" s="63"/>
      <c r="F48" s="63"/>
      <c r="G48" s="63"/>
      <c r="H48" s="63"/>
      <c r="I48" s="63"/>
      <c r="J48" s="63"/>
      <c r="K48" s="64"/>
      <c r="L48" s="27">
        <f>L12+L22+L25+L34+L43+L46</f>
        <v>30716.54</v>
      </c>
      <c r="M48" s="27">
        <f>M12+M22+M25+M34+M43+M46</f>
        <v>14796.600000000002</v>
      </c>
      <c r="N48" s="27">
        <f>N12+N22+N25+N34+N43+N46</f>
        <v>45513.14</v>
      </c>
      <c r="O48" s="26"/>
      <c r="P48" s="25"/>
      <c r="Q48" s="25"/>
      <c r="R48" s="25"/>
      <c r="S48" s="25"/>
      <c r="T48" s="25"/>
      <c r="U48" s="25"/>
      <c r="V48" s="25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2:34" ht="25.5" customHeight="1" x14ac:dyDescent="0.25">
      <c r="B49" s="12"/>
      <c r="C49" s="19"/>
      <c r="D49" s="19"/>
      <c r="E49" s="18"/>
      <c r="F49" s="17"/>
      <c r="G49" s="16"/>
      <c r="H49" s="16"/>
      <c r="I49" s="16"/>
      <c r="J49" s="16"/>
      <c r="K49" s="16"/>
      <c r="L49" s="16"/>
      <c r="M49" s="16"/>
      <c r="N49" s="1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2:34" ht="15" customHeight="1" x14ac:dyDescent="0.25">
      <c r="B50" s="12"/>
      <c r="C50" s="65" t="s">
        <v>7</v>
      </c>
      <c r="D50" s="65"/>
      <c r="E50" s="24"/>
      <c r="F50" s="24"/>
      <c r="G50" s="24"/>
      <c r="H50" s="16"/>
      <c r="I50" s="16"/>
      <c r="J50" s="16"/>
      <c r="K50" s="16"/>
      <c r="L50" s="16"/>
      <c r="M50" s="16"/>
      <c r="N50" s="16"/>
      <c r="O50" s="21"/>
      <c r="P50" s="21"/>
      <c r="Q50" s="21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2:34" ht="15" customHeight="1" x14ac:dyDescent="0.25">
      <c r="B51" s="12"/>
      <c r="C51" s="55" t="s">
        <v>6</v>
      </c>
      <c r="D51" s="55"/>
      <c r="E51" s="58"/>
      <c r="F51" s="58"/>
      <c r="G51" s="22"/>
      <c r="H51" s="20"/>
      <c r="I51" s="16"/>
      <c r="J51" s="20"/>
      <c r="K51" s="20"/>
      <c r="L51" s="16"/>
      <c r="M51" s="20"/>
      <c r="N51" s="20"/>
      <c r="O51" s="21"/>
      <c r="P51" s="21"/>
      <c r="Q51" s="21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2:34" ht="15" customHeight="1" x14ac:dyDescent="0.25">
      <c r="B52" s="12"/>
      <c r="C52" s="55" t="s">
        <v>5</v>
      </c>
      <c r="D52" s="55"/>
      <c r="E52" s="58"/>
      <c r="F52" s="58"/>
      <c r="G52" s="23"/>
      <c r="H52" s="19"/>
      <c r="I52" s="16"/>
      <c r="J52" s="19"/>
      <c r="K52" s="19"/>
      <c r="L52" s="16"/>
      <c r="M52" s="19"/>
      <c r="N52" s="20"/>
      <c r="O52" s="21"/>
      <c r="P52" s="21"/>
      <c r="Q52" s="21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2:34" ht="15" customHeight="1" x14ac:dyDescent="0.25">
      <c r="B53" s="12"/>
      <c r="C53" s="55" t="s">
        <v>4</v>
      </c>
      <c r="D53" s="55"/>
      <c r="E53" s="59"/>
      <c r="F53" s="59"/>
      <c r="G53" s="22"/>
      <c r="H53" s="20"/>
      <c r="I53" s="16"/>
      <c r="J53" s="20"/>
      <c r="K53" s="20"/>
      <c r="L53" s="16"/>
      <c r="M53" s="20"/>
      <c r="N53" s="20"/>
      <c r="O53" s="21"/>
      <c r="P53" s="21"/>
      <c r="Q53" s="21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2:34" ht="15" customHeight="1" x14ac:dyDescent="0.25">
      <c r="B54" s="12"/>
      <c r="C54" s="55" t="s">
        <v>3</v>
      </c>
      <c r="D54" s="55"/>
      <c r="E54" s="59"/>
      <c r="F54" s="59"/>
      <c r="G54" s="22"/>
      <c r="H54" s="20"/>
      <c r="I54" s="16"/>
      <c r="J54" s="20"/>
      <c r="K54" s="20"/>
      <c r="L54" s="16"/>
      <c r="M54" s="20"/>
      <c r="N54" s="20"/>
      <c r="O54" s="21"/>
      <c r="P54" s="21"/>
      <c r="Q54" s="21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2:34" ht="18.75" customHeight="1" x14ac:dyDescent="0.25">
      <c r="B55" s="12"/>
      <c r="C55" s="55" t="s">
        <v>2</v>
      </c>
      <c r="D55" s="55"/>
      <c r="E55" s="65"/>
      <c r="F55" s="65"/>
      <c r="G55" s="65"/>
      <c r="H55" s="20"/>
      <c r="I55" s="20"/>
      <c r="J55" s="20"/>
      <c r="K55" s="20"/>
      <c r="L55" s="20"/>
      <c r="M55" s="20"/>
      <c r="N55" s="20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2:34" ht="15" customHeight="1" x14ac:dyDescent="0.25">
      <c r="B56" s="12"/>
      <c r="C56" s="19"/>
      <c r="D56" s="19"/>
      <c r="E56" s="18"/>
      <c r="F56" s="17"/>
      <c r="G56" s="20"/>
      <c r="H56" s="20"/>
      <c r="I56" s="20"/>
      <c r="J56" s="60" t="s">
        <v>1</v>
      </c>
      <c r="K56" s="60"/>
      <c r="L56" s="60"/>
      <c r="M56" s="60"/>
      <c r="N56" s="60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2:34" ht="15" customHeight="1" x14ac:dyDescent="0.25">
      <c r="B57" s="12"/>
      <c r="C57" s="19"/>
      <c r="D57" s="19"/>
      <c r="E57" s="18"/>
      <c r="F57" s="17"/>
      <c r="G57" s="17"/>
      <c r="H57" s="17"/>
      <c r="I57" s="17"/>
      <c r="J57" s="17"/>
      <c r="K57" s="17"/>
      <c r="L57" s="17"/>
      <c r="M57" s="17"/>
      <c r="N57" s="16"/>
      <c r="O57" s="6"/>
      <c r="P57" s="6"/>
      <c r="Q57" s="6"/>
      <c r="R57" s="6"/>
      <c r="S57" s="6"/>
      <c r="T57" s="6"/>
      <c r="U57" s="6"/>
      <c r="V57" s="6"/>
      <c r="W57" s="6" t="s">
        <v>0</v>
      </c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2:34" ht="15" customHeight="1" x14ac:dyDescent="0.25">
      <c r="B58" s="12"/>
      <c r="C58" s="15"/>
      <c r="D58" s="15"/>
      <c r="E58" s="14"/>
      <c r="F58" s="13"/>
      <c r="G58" s="11"/>
      <c r="H58" s="11"/>
      <c r="I58" s="11"/>
      <c r="J58" s="11"/>
      <c r="K58" s="11"/>
      <c r="L58" s="11"/>
      <c r="M58" s="11"/>
      <c r="N58" s="11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2:34" ht="15" customHeight="1" x14ac:dyDescent="0.25">
      <c r="B59" s="12"/>
      <c r="C59" s="61"/>
      <c r="D59" s="61"/>
      <c r="E59" s="61"/>
      <c r="F59" s="61"/>
      <c r="G59" s="61"/>
      <c r="H59" s="61"/>
      <c r="I59" s="11"/>
      <c r="J59" s="11"/>
      <c r="K59" s="11"/>
      <c r="L59" s="11"/>
      <c r="M59" s="11"/>
      <c r="N59" s="11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2:34" ht="15" customHeight="1" x14ac:dyDescent="0.25">
      <c r="B60" s="12"/>
      <c r="C60" s="61"/>
      <c r="D60" s="61"/>
      <c r="E60" s="61"/>
      <c r="F60" s="61"/>
      <c r="G60" s="61"/>
      <c r="H60" s="61"/>
      <c r="I60" s="11"/>
      <c r="J60" s="11"/>
      <c r="K60" s="11"/>
      <c r="L60" s="11"/>
      <c r="M60" s="11"/>
      <c r="N60" s="11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2:34" ht="15" customHeight="1" x14ac:dyDescent="0.25">
      <c r="B61" s="10"/>
      <c r="C61" s="6"/>
      <c r="D61" s="6"/>
      <c r="E61" s="9"/>
      <c r="F61" s="8"/>
      <c r="G61" s="7"/>
      <c r="H61" s="7"/>
      <c r="I61" s="7"/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2:34" ht="15" customHeight="1" x14ac:dyDescent="0.25"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2:34" ht="15" customHeight="1" x14ac:dyDescent="0.25"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2:34" ht="15" customHeight="1" x14ac:dyDescent="0.25"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5:34" ht="15" customHeight="1" x14ac:dyDescent="0.25"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5:34" ht="15" customHeight="1" x14ac:dyDescent="0.25"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5:34" ht="15" customHeight="1" x14ac:dyDescent="0.25"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5:34" ht="15" customHeight="1" x14ac:dyDescent="0.25"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5:34" ht="15" customHeight="1" x14ac:dyDescent="0.25"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5:34" ht="15" customHeight="1" x14ac:dyDescent="0.25"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5:34" ht="15" customHeight="1" x14ac:dyDescent="0.25"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5:34" ht="15" customHeight="1" x14ac:dyDescent="0.25"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5:34" ht="15" customHeight="1" x14ac:dyDescent="0.25"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5:34" ht="15" customHeight="1" x14ac:dyDescent="0.25"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5:34" ht="15" customHeight="1" x14ac:dyDescent="0.25"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5:34" ht="15" customHeight="1" x14ac:dyDescent="0.25"/>
    <row r="77" spans="15:34" ht="15" customHeight="1" x14ac:dyDescent="0.25"/>
    <row r="78" spans="15:34" ht="15" customHeight="1" x14ac:dyDescent="0.25"/>
    <row r="79" spans="15:34" ht="15" customHeight="1" x14ac:dyDescent="0.25"/>
    <row r="80" spans="15:34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</sheetData>
  <mergeCells count="37">
    <mergeCell ref="B4:N4"/>
    <mergeCell ref="E54:F54"/>
    <mergeCell ref="E55:G55"/>
    <mergeCell ref="B1:N1"/>
    <mergeCell ref="B2:N2"/>
    <mergeCell ref="B3:N3"/>
    <mergeCell ref="B5:N5"/>
    <mergeCell ref="B6:B7"/>
    <mergeCell ref="C6:C7"/>
    <mergeCell ref="D6:D7"/>
    <mergeCell ref="G6:I6"/>
    <mergeCell ref="J6:J7"/>
    <mergeCell ref="K6:K7"/>
    <mergeCell ref="L6:N6"/>
    <mergeCell ref="E6:E7"/>
    <mergeCell ref="F6:F7"/>
    <mergeCell ref="J56:N56"/>
    <mergeCell ref="C55:D55"/>
    <mergeCell ref="B12:K12"/>
    <mergeCell ref="C59:H59"/>
    <mergeCell ref="C60:H60"/>
    <mergeCell ref="B48:K48"/>
    <mergeCell ref="C50:D50"/>
    <mergeCell ref="C51:D51"/>
    <mergeCell ref="C52:D52"/>
    <mergeCell ref="C53:D53"/>
    <mergeCell ref="B25:K25"/>
    <mergeCell ref="B46:K46"/>
    <mergeCell ref="B34:K34"/>
    <mergeCell ref="B22:K22"/>
    <mergeCell ref="C54:D54"/>
    <mergeCell ref="C35:N35"/>
    <mergeCell ref="B43:K43"/>
    <mergeCell ref="E51:F51"/>
    <mergeCell ref="E52:F52"/>
    <mergeCell ref="E53:F53"/>
    <mergeCell ref="C44:N44"/>
  </mergeCells>
  <pageMargins left="0.78740157480314965" right="0.59055118110236227" top="1.181102362204724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+ MÃO DE OBRA</vt:lpstr>
      <vt:lpstr>'MATERIAL + MÃO DE OBRA'!Area_de_impressao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Orvana Guimarães Wiebbelling</dc:creator>
  <cp:lastModifiedBy>Cristiane Oliveira</cp:lastModifiedBy>
  <dcterms:created xsi:type="dcterms:W3CDTF">2021-10-14T18:35:29Z</dcterms:created>
  <dcterms:modified xsi:type="dcterms:W3CDTF">2021-10-14T19:03:41Z</dcterms:modified>
</cp:coreProperties>
</file>