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I:\Compras 06 - CRISTIANE\"/>
    </mc:Choice>
  </mc:AlternateContent>
  <xr:revisionPtr revIDLastSave="0" documentId="8_{1D63290F-55D8-4BA1-B9A4-434D121CFE3D}" xr6:coauthVersionLast="47" xr6:coauthVersionMax="47" xr10:uidLastSave="{00000000-0000-0000-0000-000000000000}"/>
  <bookViews>
    <workbookView xWindow="-120" yWindow="-120" windowWidth="29040" windowHeight="15840" xr2:uid="{9FDD3170-347B-4F06-BD15-BDE24425246D}"/>
  </bookViews>
  <sheets>
    <sheet name="MATERIAL + MÃO DE OBRA 09.08.21" sheetId="1" r:id="rId1"/>
  </sheets>
  <externalReferences>
    <externalReference r:id="rId2"/>
  </externalReferences>
  <definedNames>
    <definedName name="_xlnm.Print_Area" localSheetId="0">'MATERIAL + MÃO DE OBRA 09.08.21'!$B$1:$Q$135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21" i="1" l="1"/>
  <c r="O121" i="1"/>
  <c r="Q121" i="1" s="1"/>
  <c r="M121" i="1"/>
  <c r="L121" i="1"/>
  <c r="J121" i="1"/>
  <c r="P120" i="1"/>
  <c r="P122" i="1" s="1"/>
  <c r="O120" i="1"/>
  <c r="M120" i="1"/>
  <c r="L120" i="1"/>
  <c r="Q117" i="1"/>
  <c r="P117" i="1"/>
  <c r="L117" i="1"/>
  <c r="H117" i="1"/>
  <c r="O117" i="1" s="1"/>
  <c r="Q116" i="1"/>
  <c r="P116" i="1"/>
  <c r="L116" i="1"/>
  <c r="H116" i="1"/>
  <c r="O116" i="1" s="1"/>
  <c r="P115" i="1"/>
  <c r="L115" i="1"/>
  <c r="H115" i="1"/>
  <c r="O115" i="1" s="1"/>
  <c r="Q115" i="1" s="1"/>
  <c r="Q114" i="1"/>
  <c r="P114" i="1"/>
  <c r="L114" i="1"/>
  <c r="H114" i="1"/>
  <c r="O114" i="1" s="1"/>
  <c r="P112" i="1"/>
  <c r="O111" i="1"/>
  <c r="Q111" i="1" s="1"/>
  <c r="M111" i="1"/>
  <c r="L111" i="1"/>
  <c r="K111" i="1"/>
  <c r="P111" i="1" s="1"/>
  <c r="O110" i="1"/>
  <c r="Q110" i="1" s="1"/>
  <c r="M110" i="1"/>
  <c r="L110" i="1"/>
  <c r="K110" i="1"/>
  <c r="P110" i="1" s="1"/>
  <c r="J110" i="1"/>
  <c r="P109" i="1"/>
  <c r="O109" i="1"/>
  <c r="M109" i="1"/>
  <c r="L109" i="1"/>
  <c r="K105" i="1"/>
  <c r="J105" i="1"/>
  <c r="L105" i="1" s="1"/>
  <c r="M105" i="1" s="1"/>
  <c r="H105" i="1"/>
  <c r="P105" i="1" s="1"/>
  <c r="P104" i="1"/>
  <c r="O104" i="1"/>
  <c r="Q104" i="1" s="1"/>
  <c r="L104" i="1"/>
  <c r="M104" i="1" s="1"/>
  <c r="P103" i="1"/>
  <c r="O103" i="1"/>
  <c r="Q103" i="1" s="1"/>
  <c r="L103" i="1"/>
  <c r="M103" i="1" s="1"/>
  <c r="Q102" i="1"/>
  <c r="P102" i="1"/>
  <c r="O102" i="1"/>
  <c r="M102" i="1"/>
  <c r="L102" i="1"/>
  <c r="P101" i="1"/>
  <c r="O101" i="1"/>
  <c r="L101" i="1"/>
  <c r="M101" i="1" s="1"/>
  <c r="H101" i="1"/>
  <c r="P100" i="1"/>
  <c r="O100" i="1"/>
  <c r="L100" i="1"/>
  <c r="M100" i="1" s="1"/>
  <c r="H100" i="1"/>
  <c r="P97" i="1"/>
  <c r="L97" i="1"/>
  <c r="M97" i="1" s="1"/>
  <c r="H97" i="1"/>
  <c r="O97" i="1" s="1"/>
  <c r="L96" i="1"/>
  <c r="H96" i="1"/>
  <c r="O96" i="1" s="1"/>
  <c r="P95" i="1"/>
  <c r="L95" i="1"/>
  <c r="M95" i="1" s="1"/>
  <c r="H95" i="1"/>
  <c r="O95" i="1" s="1"/>
  <c r="L94" i="1"/>
  <c r="H94" i="1"/>
  <c r="O94" i="1" s="1"/>
  <c r="O98" i="1" s="1"/>
  <c r="P92" i="1"/>
  <c r="P91" i="1"/>
  <c r="O91" i="1"/>
  <c r="L91" i="1"/>
  <c r="M91" i="1" s="1"/>
  <c r="H91" i="1"/>
  <c r="P90" i="1"/>
  <c r="O90" i="1"/>
  <c r="L90" i="1"/>
  <c r="M90" i="1" s="1"/>
  <c r="H90" i="1"/>
  <c r="P87" i="1"/>
  <c r="Q87" i="1" s="1"/>
  <c r="O87" i="1"/>
  <c r="L87" i="1"/>
  <c r="M87" i="1" s="1"/>
  <c r="L86" i="1"/>
  <c r="H86" i="1"/>
  <c r="P86" i="1" s="1"/>
  <c r="O85" i="1"/>
  <c r="Q85" i="1" s="1"/>
  <c r="K85" i="1"/>
  <c r="P85" i="1" s="1"/>
  <c r="J85" i="1"/>
  <c r="L84" i="1"/>
  <c r="H84" i="1"/>
  <c r="O84" i="1" s="1"/>
  <c r="P83" i="1"/>
  <c r="L83" i="1"/>
  <c r="M83" i="1" s="1"/>
  <c r="H83" i="1"/>
  <c r="O83" i="1" s="1"/>
  <c r="P80" i="1"/>
  <c r="O80" i="1"/>
  <c r="Q80" i="1" s="1"/>
  <c r="L80" i="1"/>
  <c r="M80" i="1" s="1"/>
  <c r="H80" i="1"/>
  <c r="P79" i="1"/>
  <c r="O79" i="1"/>
  <c r="L79" i="1"/>
  <c r="M79" i="1" s="1"/>
  <c r="H79" i="1"/>
  <c r="P78" i="1"/>
  <c r="O78" i="1"/>
  <c r="L78" i="1"/>
  <c r="M78" i="1" s="1"/>
  <c r="H78" i="1"/>
  <c r="P77" i="1"/>
  <c r="O77" i="1"/>
  <c r="M77" i="1"/>
  <c r="L77" i="1"/>
  <c r="H77" i="1"/>
  <c r="P76" i="1"/>
  <c r="O76" i="1"/>
  <c r="Q76" i="1" s="1"/>
  <c r="M76" i="1"/>
  <c r="L76" i="1"/>
  <c r="H76" i="1"/>
  <c r="P75" i="1"/>
  <c r="P81" i="1" s="1"/>
  <c r="O75" i="1"/>
  <c r="M75" i="1"/>
  <c r="L75" i="1"/>
  <c r="H75" i="1"/>
  <c r="Q72" i="1"/>
  <c r="P72" i="1"/>
  <c r="L72" i="1"/>
  <c r="H72" i="1"/>
  <c r="O72" i="1" s="1"/>
  <c r="P71" i="1"/>
  <c r="Q71" i="1" s="1"/>
  <c r="M71" i="1"/>
  <c r="L71" i="1"/>
  <c r="H71" i="1"/>
  <c r="O71" i="1" s="1"/>
  <c r="P70" i="1"/>
  <c r="Q70" i="1" s="1"/>
  <c r="M70" i="1"/>
  <c r="L70" i="1"/>
  <c r="H70" i="1"/>
  <c r="O70" i="1" s="1"/>
  <c r="L69" i="1"/>
  <c r="M69" i="1" s="1"/>
  <c r="K69" i="1"/>
  <c r="P69" i="1" s="1"/>
  <c r="J69" i="1"/>
  <c r="H69" i="1"/>
  <c r="P68" i="1"/>
  <c r="O68" i="1"/>
  <c r="Q68" i="1" s="1"/>
  <c r="M68" i="1"/>
  <c r="L68" i="1"/>
  <c r="H68" i="1"/>
  <c r="L67" i="1"/>
  <c r="M67" i="1" s="1"/>
  <c r="H67" i="1"/>
  <c r="O67" i="1" s="1"/>
  <c r="L66" i="1"/>
  <c r="M66" i="1" s="1"/>
  <c r="H66" i="1"/>
  <c r="P66" i="1" s="1"/>
  <c r="P65" i="1"/>
  <c r="L65" i="1"/>
  <c r="M65" i="1" s="1"/>
  <c r="H65" i="1"/>
  <c r="O65" i="1" s="1"/>
  <c r="L62" i="1"/>
  <c r="H62" i="1"/>
  <c r="P62" i="1" s="1"/>
  <c r="L61" i="1"/>
  <c r="H61" i="1"/>
  <c r="P61" i="1" s="1"/>
  <c r="P60" i="1"/>
  <c r="L60" i="1"/>
  <c r="H60" i="1"/>
  <c r="O60" i="1" s="1"/>
  <c r="Q60" i="1" s="1"/>
  <c r="P59" i="1"/>
  <c r="O59" i="1"/>
  <c r="Q59" i="1" s="1"/>
  <c r="L59" i="1"/>
  <c r="M59" i="1" s="1"/>
  <c r="H59" i="1"/>
  <c r="P58" i="1"/>
  <c r="O58" i="1"/>
  <c r="Q58" i="1" s="1"/>
  <c r="L58" i="1"/>
  <c r="M58" i="1" s="1"/>
  <c r="H58" i="1"/>
  <c r="L57" i="1"/>
  <c r="M57" i="1" s="1"/>
  <c r="H57" i="1"/>
  <c r="P57" i="1" s="1"/>
  <c r="L56" i="1"/>
  <c r="H56" i="1"/>
  <c r="P56" i="1" s="1"/>
  <c r="P63" i="1" s="1"/>
  <c r="P53" i="1"/>
  <c r="O53" i="1"/>
  <c r="Q53" i="1" s="1"/>
  <c r="M53" i="1"/>
  <c r="L53" i="1"/>
  <c r="H53" i="1"/>
  <c r="L52" i="1"/>
  <c r="M52" i="1" s="1"/>
  <c r="H52" i="1"/>
  <c r="O52" i="1" s="1"/>
  <c r="L51" i="1"/>
  <c r="M51" i="1" s="1"/>
  <c r="H51" i="1"/>
  <c r="P51" i="1" s="1"/>
  <c r="O47" i="1"/>
  <c r="L47" i="1"/>
  <c r="M47" i="1" s="1"/>
  <c r="K47" i="1"/>
  <c r="P47" i="1" s="1"/>
  <c r="J47" i="1"/>
  <c r="H47" i="1"/>
  <c r="O46" i="1"/>
  <c r="Q46" i="1" s="1"/>
  <c r="M46" i="1"/>
  <c r="L46" i="1"/>
  <c r="H46" i="1"/>
  <c r="P46" i="1" s="1"/>
  <c r="L45" i="1"/>
  <c r="M45" i="1" s="1"/>
  <c r="H45" i="1"/>
  <c r="P45" i="1" s="1"/>
  <c r="P42" i="1"/>
  <c r="O42" i="1"/>
  <c r="Q42" i="1" s="1"/>
  <c r="M42" i="1"/>
  <c r="L42" i="1"/>
  <c r="H42" i="1"/>
  <c r="P41" i="1"/>
  <c r="O41" i="1"/>
  <c r="Q41" i="1" s="1"/>
  <c r="K41" i="1"/>
  <c r="J41" i="1"/>
  <c r="H41" i="1"/>
  <c r="P40" i="1"/>
  <c r="K40" i="1"/>
  <c r="J40" i="1"/>
  <c r="L40" i="1" s="1"/>
  <c r="M40" i="1" s="1"/>
  <c r="H40" i="1"/>
  <c r="O40" i="1" s="1"/>
  <c r="Q40" i="1" s="1"/>
  <c r="P39" i="1"/>
  <c r="O39" i="1"/>
  <c r="Q39" i="1" s="1"/>
  <c r="M39" i="1"/>
  <c r="L39" i="1"/>
  <c r="P38" i="1"/>
  <c r="O38" i="1"/>
  <c r="O43" i="1" s="1"/>
  <c r="M38" i="1"/>
  <c r="L38" i="1"/>
  <c r="P37" i="1"/>
  <c r="Q37" i="1" s="1"/>
  <c r="O37" i="1"/>
  <c r="L37" i="1"/>
  <c r="M37" i="1" s="1"/>
  <c r="P34" i="1"/>
  <c r="O34" i="1"/>
  <c r="Q34" i="1" s="1"/>
  <c r="M34" i="1"/>
  <c r="L34" i="1"/>
  <c r="H34" i="1"/>
  <c r="P33" i="1"/>
  <c r="P35" i="1" s="1"/>
  <c r="O33" i="1"/>
  <c r="Q33" i="1" s="1"/>
  <c r="Q35" i="1" s="1"/>
  <c r="L33" i="1"/>
  <c r="M33" i="1" s="1"/>
  <c r="H33" i="1"/>
  <c r="P30" i="1"/>
  <c r="O30" i="1"/>
  <c r="Q30" i="1" s="1"/>
  <c r="K30" i="1"/>
  <c r="J30" i="1"/>
  <c r="L30" i="1" s="1"/>
  <c r="M30" i="1" s="1"/>
  <c r="H30" i="1"/>
  <c r="O29" i="1"/>
  <c r="Q29" i="1" s="1"/>
  <c r="L29" i="1"/>
  <c r="H29" i="1"/>
  <c r="P29" i="1" s="1"/>
  <c r="L28" i="1"/>
  <c r="L27" i="1"/>
  <c r="L26" i="1"/>
  <c r="M26" i="1" s="1"/>
  <c r="H26" i="1"/>
  <c r="P26" i="1" s="1"/>
  <c r="P23" i="1"/>
  <c r="O23" i="1"/>
  <c r="Q23" i="1" s="1"/>
  <c r="M23" i="1"/>
  <c r="L23" i="1"/>
  <c r="H23" i="1"/>
  <c r="P22" i="1"/>
  <c r="O22" i="1"/>
  <c r="Q22" i="1" s="1"/>
  <c r="M22" i="1"/>
  <c r="L22" i="1"/>
  <c r="H22" i="1"/>
  <c r="L21" i="1"/>
  <c r="L20" i="1"/>
  <c r="P19" i="1"/>
  <c r="O19" i="1"/>
  <c r="Q19" i="1" s="1"/>
  <c r="M19" i="1"/>
  <c r="L19" i="1"/>
  <c r="H19" i="1"/>
  <c r="H21" i="1" s="1"/>
  <c r="L16" i="1"/>
  <c r="M16" i="1" s="1"/>
  <c r="H16" i="1"/>
  <c r="P16" i="1" s="1"/>
  <c r="P17" i="1" s="1"/>
  <c r="O15" i="1"/>
  <c r="Q15" i="1" s="1"/>
  <c r="L15" i="1"/>
  <c r="H15" i="1"/>
  <c r="P15" i="1" s="1"/>
  <c r="O14" i="1"/>
  <c r="Q14" i="1" s="1"/>
  <c r="M14" i="1"/>
  <c r="L14" i="1"/>
  <c r="H14" i="1"/>
  <c r="P14" i="1" s="1"/>
  <c r="O13" i="1"/>
  <c r="Q13" i="1" s="1"/>
  <c r="L13" i="1"/>
  <c r="M13" i="1" s="1"/>
  <c r="H13" i="1"/>
  <c r="P13" i="1" s="1"/>
  <c r="P9" i="1"/>
  <c r="P10" i="1" s="1"/>
  <c r="O9" i="1"/>
  <c r="Q9" i="1" s="1"/>
  <c r="Q10" i="1" s="1"/>
  <c r="K9" i="1"/>
  <c r="J9" i="1"/>
  <c r="L9" i="1" s="1"/>
  <c r="M9" i="1" s="1"/>
  <c r="Q65" i="1" l="1"/>
  <c r="O73" i="1"/>
  <c r="O88" i="1"/>
  <c r="P73" i="1"/>
  <c r="P48" i="1"/>
  <c r="M27" i="1"/>
  <c r="Q47" i="1"/>
  <c r="P54" i="1"/>
  <c r="Q67" i="1"/>
  <c r="P21" i="1"/>
  <c r="M21" i="1"/>
  <c r="O21" i="1"/>
  <c r="O10" i="1"/>
  <c r="O35" i="1"/>
  <c r="Q38" i="1"/>
  <c r="Q43" i="1" s="1"/>
  <c r="O56" i="1"/>
  <c r="O62" i="1"/>
  <c r="Q62" i="1" s="1"/>
  <c r="Q96" i="1"/>
  <c r="O118" i="1"/>
  <c r="H20" i="1"/>
  <c r="L41" i="1"/>
  <c r="M41" i="1" s="1"/>
  <c r="O51" i="1"/>
  <c r="P52" i="1"/>
  <c r="Q52" i="1" s="1"/>
  <c r="M60" i="1"/>
  <c r="O61" i="1"/>
  <c r="Q61" i="1" s="1"/>
  <c r="O66" i="1"/>
  <c r="Q66" i="1" s="1"/>
  <c r="P67" i="1"/>
  <c r="O69" i="1"/>
  <c r="Q69" i="1" s="1"/>
  <c r="Q79" i="1"/>
  <c r="P84" i="1"/>
  <c r="P88" i="1" s="1"/>
  <c r="M86" i="1"/>
  <c r="M94" i="1"/>
  <c r="M96" i="1"/>
  <c r="O57" i="1"/>
  <c r="Q57" i="1" s="1"/>
  <c r="O81" i="1"/>
  <c r="Q75" i="1"/>
  <c r="O26" i="1"/>
  <c r="O45" i="1"/>
  <c r="M61" i="1"/>
  <c r="M84" i="1"/>
  <c r="Q94" i="1"/>
  <c r="Q98" i="1" s="1"/>
  <c r="M15" i="1"/>
  <c r="O16" i="1"/>
  <c r="Q16" i="1" s="1"/>
  <c r="Q17" i="1" s="1"/>
  <c r="H27" i="1"/>
  <c r="M29" i="1"/>
  <c r="M72" i="1"/>
  <c r="Q78" i="1"/>
  <c r="Q83" i="1"/>
  <c r="L85" i="1"/>
  <c r="M85" i="1" s="1"/>
  <c r="O86" i="1"/>
  <c r="Q86" i="1" s="1"/>
  <c r="P94" i="1"/>
  <c r="P96" i="1"/>
  <c r="Q101" i="1"/>
  <c r="P118" i="1"/>
  <c r="Q77" i="1"/>
  <c r="Q91" i="1"/>
  <c r="Q95" i="1"/>
  <c r="Q97" i="1"/>
  <c r="Q118" i="1"/>
  <c r="O106" i="1"/>
  <c r="Q100" i="1"/>
  <c r="Q106" i="1" s="1"/>
  <c r="O105" i="1"/>
  <c r="Q105" i="1" s="1"/>
  <c r="M56" i="1"/>
  <c r="M62" i="1"/>
  <c r="Q84" i="1"/>
  <c r="O92" i="1"/>
  <c r="Q90" i="1"/>
  <c r="Q92" i="1" s="1"/>
  <c r="P106" i="1"/>
  <c r="Q109" i="1"/>
  <c r="Q112" i="1" s="1"/>
  <c r="O112" i="1"/>
  <c r="P43" i="1"/>
  <c r="Q120" i="1"/>
  <c r="Q122" i="1" s="1"/>
  <c r="O122" i="1"/>
  <c r="M114" i="1"/>
  <c r="M115" i="1"/>
  <c r="M116" i="1"/>
  <c r="M117" i="1"/>
  <c r="O17" i="1" l="1"/>
  <c r="Q81" i="1"/>
  <c r="Q73" i="1"/>
  <c r="P98" i="1"/>
  <c r="O63" i="1"/>
  <c r="Q56" i="1"/>
  <c r="Q63" i="1" s="1"/>
  <c r="Q21" i="1"/>
  <c r="Q26" i="1"/>
  <c r="Q51" i="1"/>
  <c r="Q54" i="1" s="1"/>
  <c r="O54" i="1"/>
  <c r="P27" i="1"/>
  <c r="H28" i="1"/>
  <c r="O27" i="1"/>
  <c r="Q27" i="1" s="1"/>
  <c r="O48" i="1"/>
  <c r="Q45" i="1"/>
  <c r="Q48" i="1" s="1"/>
  <c r="M20" i="1"/>
  <c r="P20" i="1"/>
  <c r="P24" i="1" s="1"/>
  <c r="O20" i="1"/>
  <c r="Q88" i="1"/>
  <c r="O31" i="1" l="1"/>
  <c r="P28" i="1"/>
  <c r="M28" i="1"/>
  <c r="O28" i="1"/>
  <c r="P31" i="1"/>
  <c r="P123" i="1" s="1"/>
  <c r="Q20" i="1"/>
  <c r="Q24" i="1" s="1"/>
  <c r="O24" i="1"/>
  <c r="O123" i="1" s="1"/>
  <c r="Q28" i="1" l="1"/>
  <c r="Q31" i="1" s="1"/>
  <c r="Q123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9" authorId="0" shapeId="0" xr:uid="{D47B1AC5-1783-464B-81AC-304A4A80DE0C}">
      <text>
        <r>
          <rPr>
            <b/>
            <sz val="9"/>
            <color indexed="81"/>
            <rFont val="Segoe UI"/>
            <charset val="1"/>
          </rPr>
          <t>Autor:</t>
        </r>
        <r>
          <rPr>
            <sz val="9"/>
            <color indexed="81"/>
            <rFont val="Segoe UI"/>
            <charset val="1"/>
          </rPr>
          <t xml:space="preserve">
ATÉ 1,50M, e o restante da parede
</t>
        </r>
      </text>
    </comment>
  </commentList>
</comments>
</file>

<file path=xl/sharedStrings.xml><?xml version="1.0" encoding="utf-8"?>
<sst xmlns="http://schemas.openxmlformats.org/spreadsheetml/2006/main" count="308" uniqueCount="234">
  <si>
    <t>Relatório Global - Data: 09 de agosto de 2021</t>
  </si>
  <si>
    <t>Obra: Reforma na creche E.M.E.I. Mundo Encantado</t>
  </si>
  <si>
    <t>Cliente: PREFEITURA MUNICIPAL DE TRIUNFO</t>
  </si>
  <si>
    <t>Endereço: RUA 15 DE NOVEMBRO, 15 - TRIUNFO</t>
  </si>
  <si>
    <t>ITEM</t>
  </si>
  <si>
    <t>Código SINAPI</t>
  </si>
  <si>
    <t>DESCRIÇÃO</t>
  </si>
  <si>
    <t>QTD.</t>
  </si>
  <si>
    <t xml:space="preserve">UN </t>
  </si>
  <si>
    <t>PREÇO UNITÁRIO SEM BDI [R$]</t>
  </si>
  <si>
    <t>PREÇO TOTAL S/ BDI</t>
  </si>
  <si>
    <t>BDI</t>
  </si>
  <si>
    <t>PREÇO TOTAL COM BDI [R$]</t>
  </si>
  <si>
    <t>MATERIAL    [R$]</t>
  </si>
  <si>
    <t>MÃO DE OBRA   [R$]</t>
  </si>
  <si>
    <t>MATERIAL + MÃO DE OBRA    [R$]</t>
  </si>
  <si>
    <t>MATERIAL</t>
  </si>
  <si>
    <t>MÃO DE OBRA</t>
  </si>
  <si>
    <t>TOTAL         [R$]</t>
  </si>
  <si>
    <t>MOBILIZAÇÃO</t>
  </si>
  <si>
    <t>1.1</t>
  </si>
  <si>
    <t>CP-1</t>
  </si>
  <si>
    <t>MOBILIZAÇÃO DE OBRA</t>
  </si>
  <si>
    <t>mês</t>
  </si>
  <si>
    <t>SUBTOTAL ITEM 1:</t>
  </si>
  <si>
    <t>BANHEIROS+SALAS</t>
  </si>
  <si>
    <t>DEMOLIÇÕES</t>
  </si>
  <si>
    <t>2.1</t>
  </si>
  <si>
    <t>DEMOLIÇÃO DE REVESTIMENTO CERÂMICO, DE FORMA MANUAL, SEM REAPROVEITAMENTO</t>
  </si>
  <si>
    <t>m²</t>
  </si>
  <si>
    <t>2.2</t>
  </si>
  <si>
    <t>REMOÇÃO DE LOUÇAS, DE FORMA MANUAL</t>
  </si>
  <si>
    <t xml:space="preserve">un </t>
  </si>
  <si>
    <t>2.3</t>
  </si>
  <si>
    <t>REMOÇÃO DE PORTAS, DE FORMA MANUAL</t>
  </si>
  <si>
    <t>2.4</t>
  </si>
  <si>
    <t>DEMOLIÇÃO DE ALVENARIA DE BLOCO FURADO, DE FORMA MANUAL, SEM REAPROVEITAMENTO.</t>
  </si>
  <si>
    <t>m³</t>
  </si>
  <si>
    <t>SUBTOTAL ITEM 2:</t>
  </si>
  <si>
    <t>PISO</t>
  </si>
  <si>
    <t>3.1</t>
  </si>
  <si>
    <t>ATERRO MANUAL COM SOLO ARGILOSO E COMPACTAÇÃO MECÂNICA DE SOLO COM COMPACTADOR DE SOLOS A PERCUSSÃO</t>
  </si>
  <si>
    <t>3.2</t>
  </si>
  <si>
    <t>LASTRO COM MATERIAL RANULAR (PEDRA BRITADA N.1 E PEDRA BRITADA N.2), APLICADO EM PISOS OU RADIERS, ESPESSURA DE *5 CM*.</t>
  </si>
  <si>
    <t>3.3</t>
  </si>
  <si>
    <t>CAMADA DE REGULARIZAÇÃO EM ARGAMASSA TRAÇO 1:4 (CIMENTO E AREIA), ESPESSURA 3CM</t>
  </si>
  <si>
    <t>3.4</t>
  </si>
  <si>
    <t>CONTRAPISO EM ARGAMASSA PRONTA, PREPARO MECÂNICO COM MISTURADOR 300 KG, AP M2
LICADO EM ÁREAS MOLHADAS SOBRE IMPERMEABILIZAÇÃO, ESPESSURA 3CM.</t>
  </si>
  <si>
    <t>3.5</t>
  </si>
  <si>
    <t>REVESTIMENTO CERÂMICO PARA PISO COM PLACAS TIPO ESMALTADA EXTRA DE DIMENSÕES 45X45CM PEI 4</t>
  </si>
  <si>
    <t>SUBTOTAL ITEM 3:</t>
  </si>
  <si>
    <t>PAREDES</t>
  </si>
  <si>
    <t>4.1</t>
  </si>
  <si>
    <t>ALVENARIA DE VEDAÇÃO DE BLOCOS CERÂMICOS FURADOS NA HORIZONTAL DE 9X19X19CM (ESPESSURA 9CM) - DIVISÓRIAS BANHEIROS</t>
  </si>
  <si>
    <t>4.2</t>
  </si>
  <si>
    <t>CHAPISCO 1:3 EM PAREDES INTERNAS</t>
  </si>
  <si>
    <t>4.3</t>
  </si>
  <si>
    <t>EMBOÇO PARA RECEBIMENTO DE CERÂMICA , TRAÇO 1:2:8, COM EXECUÇÃO DE TALISCAS</t>
  </si>
  <si>
    <t>4.4</t>
  </si>
  <si>
    <t>REVESTIMENTO CERÂMICO PARA PAREDES INTERNAS COM PLACAS TIPO ESMALTADA EXTRA DE DIMENSÕES 33X45CM PEI 3</t>
  </si>
  <si>
    <t>4.5</t>
  </si>
  <si>
    <t>CP-2</t>
  </si>
  <si>
    <t xml:space="preserve">EXECUÇÃO DE JUNTAS DE DESSOLIDARIZAÇÃO </t>
  </si>
  <si>
    <t>m</t>
  </si>
  <si>
    <t>SUBTOTAL ITEM 4:</t>
  </si>
  <si>
    <t>IMPERMEABILIZAÇÃO</t>
  </si>
  <si>
    <t>5.1</t>
  </si>
  <si>
    <t>IMPERMEABILIZAÇÃO DE SUPERFÍCIE COM ARGAMASSA POLIMÉRICA / MEMBRANA ACRÍLICA, 4 DEMÃOS, REFORÇADA COM VÉU DE POLIÉSTER</t>
  </si>
  <si>
    <t>5.2</t>
  </si>
  <si>
    <t>IMPERMEABILIZAÇÃO DE PAREDES INTERNAS ALTURA DE 20CM, COM MEMBRANA À BASE DE RESINA ACRÍLICA, 3 DEMÃOS</t>
  </si>
  <si>
    <t>SUBTOTAL ITEM 5:</t>
  </si>
  <si>
    <t xml:space="preserve">INSTALAÇÕES </t>
  </si>
  <si>
    <t>6.1</t>
  </si>
  <si>
    <t>INSTALAÇÃO DE TUBULAÇÃO DE ESGOTO SANITÁRIO DN 100M INLCUI CONEXÕES, CORTES E FIXAÇÕES</t>
  </si>
  <si>
    <t>6.2</t>
  </si>
  <si>
    <t>INSTALAÇÃO DE TUBULAÇÃO DE ESGOTO SANITÁRIO DN 50M INLCUI CONEXÕES, CORTES E FIXAÇÕES</t>
  </si>
  <si>
    <t>6.3</t>
  </si>
  <si>
    <t>TUBO, PVC, SOLDÁVEL, DN 25MM, INSTALADO EM RAMAL OU SUB-RAMAL DE ÁGUA - FORNECIMENTO E INSTALAÇÃO.</t>
  </si>
  <si>
    <t>6.4</t>
  </si>
  <si>
    <t>CP-3</t>
  </si>
  <si>
    <t>INSTALAÇÃO DE VASO SANITÁRIO COM ANEL DE VEDAÇÃO</t>
  </si>
  <si>
    <t>UN</t>
  </si>
  <si>
    <t>6.5</t>
  </si>
  <si>
    <t>CP-4</t>
  </si>
  <si>
    <t>INSTALAÇÃO DE LAVATÓRIO</t>
  </si>
  <si>
    <t>6.6</t>
  </si>
  <si>
    <t xml:space="preserve">RALO SIFONADO, PVC, DN 100 X 40 MM, JUNTA SOLDÁVEL, FORNECIDO E INSTALADO </t>
  </si>
  <si>
    <t>SUBTOTAL ITEM 6:</t>
  </si>
  <si>
    <t>ESQUADRIAS</t>
  </si>
  <si>
    <t>7.1</t>
  </si>
  <si>
    <t>PORTA DE MADEIRA PARA PINTURA, SEMI-OCA (LEVE OU MÉDIA), 80X210CM, ESPESSURA DE 3,5CM, INCLUSO DOBRADIÇAS - FORNECIMENTO E INSTALAÇÃO SOMENTE A FOLHA</t>
  </si>
  <si>
    <t>7.2</t>
  </si>
  <si>
    <t>KIT DE PORTA COMPLETA DE MADEIRA PARA PINTURA, SEMI-OCA (LEVE OU MÉDIA), PADRÃO POP UN
ULAR, 80X210CM, ESPESSURA DE 3,5CM, ITENS INCLUSOS: DOBRADIÇAS, MONTAGEM E
INSTALAÇÃO DO BATENTE, SEM FECHADURA - FORNECIMENTO E INSTALAÇÃO.</t>
  </si>
  <si>
    <t>7.3</t>
  </si>
  <si>
    <t>CP-5</t>
  </si>
  <si>
    <t>INSTALAÇÃO DAS PORTAS NOS BANHEIROS INCLUSO BATENTE E ALIZAR NOVOS, COM REAPROVEITAMENTO DAS FOLHAS</t>
  </si>
  <si>
    <t>SUBTOTAL ITEM 7:</t>
  </si>
  <si>
    <t>ÁREA EXTERNA</t>
  </si>
  <si>
    <t>8.1</t>
  </si>
  <si>
    <t>DEMOLIÇÃO DE ALVENARIA DE TIJOLO MACIÇO, DE FORMA MANUAL, SEM REAPROVEITAMENTO</t>
  </si>
  <si>
    <t>8.2</t>
  </si>
  <si>
    <t>8.3</t>
  </si>
  <si>
    <t>REMOÇÃO DE TELHAS, DE FIBROCIMENTO DE FORMA MANUAL, COM REAPROVEITAMENTO.</t>
  </si>
  <si>
    <t>SUBTOTAL ITEM 8:</t>
  </si>
  <si>
    <t>INFRAESTRUTURA</t>
  </si>
  <si>
    <t>9.1</t>
  </si>
  <si>
    <t>ESTACA ESCAVADA MECANICAMENTE, SEM FLUIDO ESTABILIZANTE, COM 25CM DE DIÂMETRO, CONCRETO LANÇADO POR CAMINHÃO BETONEIRA, INCLUSO ARMADURA LONGITUDINAL/TRANSVERSAL</t>
  </si>
  <si>
    <t>9.2</t>
  </si>
  <si>
    <t>ESCAVAÇÃO MANUAL PARA BLOCO DE COROAMENTO OU SAPATA, COM PREVISÃO DE FÔRMA</t>
  </si>
  <si>
    <t>9.3</t>
  </si>
  <si>
    <t>ESCAVAÇÃO MANUAL DE VALA PARA VIGA BALDRAME, COM PREVISÃO DE FÔRMA.</t>
  </si>
  <si>
    <t>9.4</t>
  </si>
  <si>
    <t xml:space="preserve">ARMAÇÃO DE BLOCO, VIGA BALDRAME E SAPATA UTILIZANDO AÇO CA-60 DE 5 MM </t>
  </si>
  <si>
    <t>kg</t>
  </si>
  <si>
    <t>9.5</t>
  </si>
  <si>
    <t xml:space="preserve">ARMAÇÃO DE BLOCO, VIGA BALDRAME E SAPATA UTILIZANDO AÇO CA-60 DE 10 MM </t>
  </si>
  <si>
    <t>9.6</t>
  </si>
  <si>
    <t>FABRICAÇÃO, MONTAGEM E DESMONTAGEM DE FÔRMA PARA VIGA BALDRAME, EM MADEIRA SERRADA, E=25 MM, 2 UTILIZAÇÕES.</t>
  </si>
  <si>
    <t>9.7</t>
  </si>
  <si>
    <t>IMPERMEABILIZAÇÃO DE SUPERFÍCIE COM EMULSÃO ASFÁLTICA, 2 DEMÃOS</t>
  </si>
  <si>
    <t>SUBTOTAL ITEM 9:</t>
  </si>
  <si>
    <t>ESTRUTURA</t>
  </si>
  <si>
    <t>10.1</t>
  </si>
  <si>
    <t>FORMAS DE PILARES</t>
  </si>
  <si>
    <t>10.2</t>
  </si>
  <si>
    <t>ARMAÇÃO DE PILAR UTILIZANDO AÇO CA-60 DE 5,0 MM</t>
  </si>
  <si>
    <t>10.3</t>
  </si>
  <si>
    <t>ARMAÇÃO DE PILAR UTILIZANDO AÇO CA-50 DE 10,0 MM</t>
  </si>
  <si>
    <t>10.4</t>
  </si>
  <si>
    <t>CONCRETAGEM DE PILARES E VIGAS FCK = 25MPA</t>
  </si>
  <si>
    <t>10.5</t>
  </si>
  <si>
    <t>CP-6</t>
  </si>
  <si>
    <t xml:space="preserve">ALVENARIA DE PEDRA GRÊS </t>
  </si>
  <si>
    <t>10.6</t>
  </si>
  <si>
    <t>ARMAÇÃO DE VIGA UTILIZANDO AÇO CA-60 DE 5,0 MM</t>
  </si>
  <si>
    <t>10.7</t>
  </si>
  <si>
    <t>ARMAÇÃO DE VIGA UTILIZANDO AÇO CA-50 DE 10,0 MM</t>
  </si>
  <si>
    <t>10.8</t>
  </si>
  <si>
    <t>MONTAGEM E DESMONTAGEM DE FÔRMA DE VIGA, ESCORAMENTO COM PONTALETE DE MADEIRA, PÉ-DIREITO SIMPLES, EM MADEIRA SERRADA, 4 UTILIZAÇÕES.</t>
  </si>
  <si>
    <t>SUBTOTAL ITEM 10:</t>
  </si>
  <si>
    <t>11.1</t>
  </si>
  <si>
    <t>ALVENARIA ESTRUTURAL DE BLOCOS CERÂMICOS 14X19X29, (ESPESSURA DE 14 CM), PARA PAREDES COM ÁREA LÍQUIDA MENOR QUE 6M², COM VÃOS, UTILIZANDO PALHETA E ARGAMASSA DE ASSENTAMENTO COM PREPARO EM BETONEIRA.</t>
  </si>
  <si>
    <t>11.2</t>
  </si>
  <si>
    <t>CINTA DE AMARRAÇÃO DE ALVENARIA MOLDADA IN LOCO COM UTILIZAÇÃO DE BLOCOS CANALETA. AF</t>
  </si>
  <si>
    <t>11.3</t>
  </si>
  <si>
    <t>CHAPISCO EM ARGAMASSA 1:4</t>
  </si>
  <si>
    <t>11.4</t>
  </si>
  <si>
    <t>MASSA ÚNICA, PARA RECEBIMENTO DE PINTURA, EM ARGAMASSA TRAÇO 1:2:8</t>
  </si>
  <si>
    <t>11.5</t>
  </si>
  <si>
    <t xml:space="preserve">APLICAÇÃO MANUAL DE FUNDO SELADOR ACRÍLICO EM PILARES </t>
  </si>
  <si>
    <t>11.6</t>
  </si>
  <si>
    <t>APLICAÇÃO MANUAL DE PINTURA COM TINTA LÁTEX PVA EM PILARES</t>
  </si>
  <si>
    <t>SUBTOTAL ITEM 11:</t>
  </si>
  <si>
    <t>12.1</t>
  </si>
  <si>
    <t>12.2</t>
  </si>
  <si>
    <t>LASTRO COM MATERIAL GRANULAR (PEDRA BRITADA N.1 E PEDRA BRITADA N.2), APLICADO EM PISOS OU RADIERS, ESPESSURA DE *5 CM*.</t>
  </si>
  <si>
    <t>12.3</t>
  </si>
  <si>
    <t>CP-7</t>
  </si>
  <si>
    <t>APLICAÇÃO DE LONA PLASTICA EM PISO</t>
  </si>
  <si>
    <t>12.4</t>
  </si>
  <si>
    <t>CONCRETAGEM DE RADIER, PISO OU LAJE SOBRE SOLO, FCK 30 MPA, PARA ESPESSURA M3
DE 7 CM - LANÇAMENTO, ADENSAMENTO E ACABAMENTO.</t>
  </si>
  <si>
    <t>12.5</t>
  </si>
  <si>
    <t>REVESTIMENTO CERÂMICO PARA PISO COM PLACAS TIPO ESMALTADA EXTRA DE DIMENSÕES 45X45CM</t>
  </si>
  <si>
    <t>SUBTOTAL ITEM 12:</t>
  </si>
  <si>
    <t>COBERTURA</t>
  </si>
  <si>
    <t>13.1</t>
  </si>
  <si>
    <t>TELHAMENTO COM TELHA ONDULADA DE FIBROCIMENTO E = 6 MM, COM RECOBRIMENTO LATERAL DE 1 1/4 DE ONDA PARA TELHADO COM INCLINAÇÃO MÁXIMA DE 10°, INTERCALADO COM TELHA TRANSLUCIDA, INCLUSO IÇAMENTO.</t>
  </si>
  <si>
    <t>13.2</t>
  </si>
  <si>
    <t>TRAMA DE MADEIRA COMPOSTA POR TERÇAS PARA TELHADOS DE ATÉ 2 ÁGUAS PARA TELHA ESTRUTURAL DE FIBROCIMENTO, INCLUSO TRANSPORTE VERTICAL. AF_07/</t>
  </si>
  <si>
    <t>SUBTOTAL ITEM 13:</t>
  </si>
  <si>
    <t>INSTALAÇÕES HIDROSSANITÁRIAS</t>
  </si>
  <si>
    <t>14.1</t>
  </si>
  <si>
    <t>CHUMBAMENTO PONTUAL EM PASSAGEM DE TUBULAÇÃO</t>
  </si>
  <si>
    <t>14.2</t>
  </si>
  <si>
    <t>PONTO DE CONSUMO DE ÁGUA FRIA, COM TUBULAÇÃO PVC DN 25MM, INSTALADO EM RAMAL DE ÁGUA E CHUMBAMENTO EM ALVENARIA</t>
  </si>
  <si>
    <t>14.3</t>
  </si>
  <si>
    <t>TUBO PVC, SERIE NORMAL, ESGOTO PREDIAL, DN 50 MM, FORNECIDO E INSTALADO EM RAMAL DE DESCARGA OU RAMAL DE ESGOTO SANITÁRIO.</t>
  </si>
  <si>
    <t>14.4</t>
  </si>
  <si>
    <t>BANCADA DE MÁRMORE SINTÉTICO 120 X 60CM, COM CUBA INTEGRADA, INCLUSO SIFÃO TIPO GARRAFA EM PVC, VÁLVULA EM PLÁSTICO CROMADO TIPO AMERICANA E TORNEIRA CROMADA LONGA, DE PAREDE, PADRÃO POPULAR - FORNECIMENTO E INSTALAÇÃO</t>
  </si>
  <si>
    <t>SUBTOTAL ITEM 14:</t>
  </si>
  <si>
    <t>REDE PLUVIAL E ESGOTAMENTO SANITÁRIO</t>
  </si>
  <si>
    <t>15.1</t>
  </si>
  <si>
    <t>CAIXA DE INSPEÇÃO ENTERRADA HIDRÁULICA RETANGULAR EM ALVENARIA COM TIJOLOS CERÂMICOS MACIÇOS, DIMENSÕES INTERNAS: 0,6X0,6X0,6 M PARA REDE DE ESGOTO.</t>
  </si>
  <si>
    <t>15.2</t>
  </si>
  <si>
    <t>CAIXA DE AREIA, PVC, DN 100 X 100 X 50 MM, FORNECIDA E INSTALADA EM RAMAIS DE ENCAMINHAMENTO DE ÁGUA PLUVIAL.</t>
  </si>
  <si>
    <t>15.3</t>
  </si>
  <si>
    <t>TUBO PVC, SERIE NORMAL, ESGOTO PREDIAL, DN 100 MM, FORNECIDO E INSTALADO EM RAMAL DE DESCARGA OU RAMAL DE ESGOTO SANITÁRIO + LIGAÇÃO DAS CAIXAS DE INSPEÇÃO</t>
  </si>
  <si>
    <t>15.4</t>
  </si>
  <si>
    <t>LIGAÇÃO TUBULAÇÃO DE DESCIDA PLUVIAL DN 100M NAS CAIXAS DE AREIA + LIGAÇÃO ATÉ A REDE PLUVIAL. INCLUI CONEXÕES, CORTES E FIXAÇÕES</t>
  </si>
  <si>
    <t>15.5</t>
  </si>
  <si>
    <t xml:space="preserve">LIMPEZA DE SISTEMA DE ESGOTO UTILIZANDO CAMINHÃO DE LIMPEZA A SUCÇÃO, COM CAMINHÃO TRUCADO </t>
  </si>
  <si>
    <t>H</t>
  </si>
  <si>
    <t>15.6</t>
  </si>
  <si>
    <t>CP-8</t>
  </si>
  <si>
    <t>LIMPEZA DAS CALHAS E APLICAÇÃO DE SELANTE ELÁSTICO</t>
  </si>
  <si>
    <t>SUBTOTAL ITEM 15:</t>
  </si>
  <si>
    <t>PORÃO</t>
  </si>
  <si>
    <t>REPAROS PONTUAIS NA ESTRUTURA</t>
  </si>
  <si>
    <t>16.1</t>
  </si>
  <si>
    <t>VIGA METÁLICA EM PERFIL LAMINADO OU SOLDADO EM AÇO ESTRUTURAL, COM CONEXÕES PARAFUSADAS, INCLUSOS MÃO DE OBRA, TRANSPORTE E IÇAMENTO UTILIZANDO GUINDASTE - FORNECIMENTO E INSTALAÇÃO.</t>
  </si>
  <si>
    <t>16.2</t>
  </si>
  <si>
    <t>CP-10</t>
  </si>
  <si>
    <t>RECUPERAÇÃO DE PILARES E VIGAS QUE APRESENTAM ARMADURA EXPOSTA E/OU CAMADA DE RECOBRIMENTO NÃO SATISFATÓRIA</t>
  </si>
  <si>
    <t>16.3</t>
  </si>
  <si>
    <t>CP-11</t>
  </si>
  <si>
    <t>PROJETO DE REFORÇO ESTRUTURAL, COM DIMENSIONAMENTO DAS ESTRUTURAS METÁLICAS E SOLUÇÕES ADOTADAS E EMISSÃO DE ART REFERENTE AO PROJETO E EXECUÇÃO</t>
  </si>
  <si>
    <t>SUBTOTAL ITEM 16:</t>
  </si>
  <si>
    <t>17.1</t>
  </si>
  <si>
    <t>DEMOLIÇÃO DE ALVENARIA DE BLOCO FURADO, DE FORMA MANUAL, COM REAPROVEITAMENTO</t>
  </si>
  <si>
    <t>17.2</t>
  </si>
  <si>
    <t>JANELA DE ALUMÍNIO TIPO MAXIM-AR, COM VIDROS, BATENTE E FERRAGENS. EXCLUSIVE ALIZAR, ACABAMENTO E CONTRAMARCO. FORNECIMENTO E INSTALAÇÃO.</t>
  </si>
  <si>
    <t>17.3</t>
  </si>
  <si>
    <t>CONTRAMARCO DE AÇO, FIXAÇÃO COM ARGAMASSA - FORNECIMENTO E INSTALAÇÃO.</t>
  </si>
  <si>
    <t>17.4</t>
  </si>
  <si>
    <t>VIDRO TEMPERADO INCOLOR, ESPESSURA 6MM, FORNECIMENTO E INSTALACAO, INCLUSIVE MASSA PARA VEDACAO</t>
  </si>
  <si>
    <t>SUBTOTAL ITEM 17:</t>
  </si>
  <si>
    <t>SERVIÇOS COMPLEMENTARES</t>
  </si>
  <si>
    <t>18.1</t>
  </si>
  <si>
    <t>LIMPEZA DE PISO CERÂMICO OU PORCELANATO COM PANO ÚMIDO</t>
  </si>
  <si>
    <t>18.2</t>
  </si>
  <si>
    <t xml:space="preserve">CARGA MANUAL DE ENTULHO EM CAMINHAO BASCULANTE </t>
  </si>
  <si>
    <t>SUBTOTAL ITEM 18:</t>
  </si>
  <si>
    <t>TOTAL DO ORÇAMENTO</t>
  </si>
  <si>
    <t>Observações:</t>
  </si>
  <si>
    <t xml:space="preserve">  - Data base de referência: </t>
  </si>
  <si>
    <t>SINAPI 14/07/2021</t>
  </si>
  <si>
    <t xml:space="preserve">  - Código:</t>
  </si>
  <si>
    <t>PCI.818.01</t>
  </si>
  <si>
    <t xml:space="preserve">  - Encargos:</t>
  </si>
  <si>
    <t xml:space="preserve">  - BDI</t>
  </si>
  <si>
    <t xml:space="preserve">  - Nome do Responsável:</t>
  </si>
  <si>
    <t>Paula Orvana Guimarães Wiebbelling</t>
  </si>
  <si>
    <t>Triunfo/RS, 09 de agosto de 2021</t>
  </si>
  <si>
    <t>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</si>
</sst>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R$&quot;\ #,##0.00"/>
    <numFmt numFmtId="165" formatCode="0.0"/>
    <numFmt numFmtId="166" formatCode="&quot;R$&quot;#,##0.0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12"/>
      <color rgb="FF000000"/>
      <name val="Arial"/>
      <family val="2"/>
    </font>
    <font>
      <sz val="10"/>
      <color rgb="FF000000"/>
      <name val="Arial"/>
      <family val="2"/>
    </font>
    <font>
      <sz val="12"/>
      <name val="Arial"/>
      <family val="2"/>
    </font>
    <font>
      <u/>
      <sz val="12"/>
      <color theme="1"/>
      <name val="Arial"/>
      <family val="2"/>
    </font>
    <font>
      <sz val="11"/>
      <color rgb="FF000000"/>
      <name val="Arial"/>
      <family val="2"/>
    </font>
    <font>
      <b/>
      <sz val="11"/>
      <name val="Arial"/>
      <family val="2"/>
    </font>
    <font>
      <b/>
      <sz val="10"/>
      <color rgb="FF000000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1"/>
      <color rgb="FF000000"/>
      <name val="Arial"/>
      <family val="2"/>
    </font>
    <font>
      <sz val="14"/>
      <color rgb="FF000000"/>
      <name val="Arial"/>
      <family val="2"/>
    </font>
    <font>
      <sz val="14"/>
      <name val="Arial"/>
      <family val="2"/>
    </font>
    <font>
      <sz val="14"/>
      <color theme="1"/>
      <name val="Arial"/>
      <family val="2"/>
    </font>
    <font>
      <sz val="10"/>
      <name val="Arial"/>
      <family val="2"/>
    </font>
    <font>
      <b/>
      <sz val="9"/>
      <color indexed="81"/>
      <name val="Segoe UI"/>
      <charset val="1"/>
    </font>
    <font>
      <sz val="9"/>
      <color indexed="81"/>
      <name val="Segoe UI"/>
      <charset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0C0C0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0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0" borderId="0"/>
  </cellStyleXfs>
  <cellXfs count="100">
    <xf numFmtId="0" fontId="0" fillId="0" borderId="0" xfId="0"/>
    <xf numFmtId="0" fontId="4" fillId="2" borderId="0" xfId="2" applyFont="1" applyFill="1" applyAlignment="1">
      <alignment horizontal="left" vertical="top"/>
    </xf>
    <xf numFmtId="0" fontId="4" fillId="2" borderId="0" xfId="2" applyFont="1" applyFill="1" applyAlignment="1">
      <alignment vertical="top"/>
    </xf>
    <xf numFmtId="0" fontId="4" fillId="0" borderId="0" xfId="2" applyFont="1" applyAlignment="1">
      <alignment horizontal="left" vertical="top"/>
    </xf>
    <xf numFmtId="164" fontId="8" fillId="3" borderId="12" xfId="2" applyNumberFormat="1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4" fillId="0" borderId="0" xfId="2" applyFont="1" applyAlignment="1">
      <alignment horizontal="center" vertical="center"/>
    </xf>
    <xf numFmtId="1" fontId="9" fillId="4" borderId="9" xfId="2" applyNumberFormat="1" applyFont="1" applyFill="1" applyBorder="1" applyAlignment="1">
      <alignment horizontal="center" vertical="center" shrinkToFit="1"/>
    </xf>
    <xf numFmtId="0" fontId="10" fillId="4" borderId="10" xfId="2" applyFont="1" applyFill="1" applyBorder="1" applyAlignment="1">
      <alignment vertical="center"/>
    </xf>
    <xf numFmtId="0" fontId="10" fillId="4" borderId="11" xfId="2" applyFont="1" applyFill="1" applyBorder="1" applyAlignment="1">
      <alignment vertical="center"/>
    </xf>
    <xf numFmtId="0" fontId="4" fillId="2" borderId="0" xfId="2" applyFont="1" applyFill="1" applyAlignment="1">
      <alignment vertical="center" wrapText="1"/>
    </xf>
    <xf numFmtId="165" fontId="11" fillId="2" borderId="12" xfId="2" applyNumberFormat="1" applyFont="1" applyFill="1" applyBorder="1" applyAlignment="1">
      <alignment horizontal="center" vertical="center" shrinkToFit="1"/>
    </xf>
    <xf numFmtId="0" fontId="11" fillId="2" borderId="10" xfId="2" applyFont="1" applyFill="1" applyBorder="1" applyAlignment="1">
      <alignment horizontal="center" vertical="center" wrapText="1" shrinkToFit="1"/>
    </xf>
    <xf numFmtId="2" fontId="11" fillId="2" borderId="12" xfId="2" applyNumberFormat="1" applyFont="1" applyFill="1" applyBorder="1" applyAlignment="1">
      <alignment horizontal="center" vertical="center" wrapText="1"/>
    </xf>
    <xf numFmtId="0" fontId="11" fillId="2" borderId="12" xfId="2" applyFont="1" applyFill="1" applyBorder="1" applyAlignment="1">
      <alignment horizontal="center" vertical="center" wrapText="1"/>
    </xf>
    <xf numFmtId="164" fontId="11" fillId="2" borderId="12" xfId="2" applyNumberFormat="1" applyFont="1" applyFill="1" applyBorder="1" applyAlignment="1">
      <alignment horizontal="center" vertical="center" wrapText="1" shrinkToFit="1"/>
    </xf>
    <xf numFmtId="164" fontId="11" fillId="2" borderId="12" xfId="2" applyNumberFormat="1" applyFont="1" applyFill="1" applyBorder="1" applyAlignment="1">
      <alignment horizontal="center" vertical="center" shrinkToFit="1"/>
    </xf>
    <xf numFmtId="10" fontId="11" fillId="2" borderId="12" xfId="2" applyNumberFormat="1" applyFont="1" applyFill="1" applyBorder="1" applyAlignment="1">
      <alignment horizontal="center" vertical="center" wrapText="1" shrinkToFit="1"/>
    </xf>
    <xf numFmtId="0" fontId="4" fillId="2" borderId="0" xfId="2" applyFont="1" applyFill="1" applyAlignment="1">
      <alignment vertical="center"/>
    </xf>
    <xf numFmtId="0" fontId="4" fillId="2" borderId="0" xfId="2" applyFont="1" applyFill="1" applyAlignment="1">
      <alignment horizontal="left" vertical="center"/>
    </xf>
    <xf numFmtId="0" fontId="4" fillId="0" borderId="0" xfId="2" applyFont="1" applyAlignment="1">
      <alignment horizontal="left" vertical="center"/>
    </xf>
    <xf numFmtId="166" fontId="10" fillId="2" borderId="10" xfId="2" applyNumberFormat="1" applyFont="1" applyFill="1" applyBorder="1" applyAlignment="1">
      <alignment horizontal="center" vertical="center" shrinkToFit="1"/>
    </xf>
    <xf numFmtId="0" fontId="10" fillId="5" borderId="10" xfId="2" applyFont="1" applyFill="1" applyBorder="1" applyAlignment="1">
      <alignment vertical="center"/>
    </xf>
    <xf numFmtId="0" fontId="10" fillId="5" borderId="11" xfId="2" applyFont="1" applyFill="1" applyBorder="1" applyAlignment="1">
      <alignment vertical="center"/>
    </xf>
    <xf numFmtId="1" fontId="10" fillId="4" borderId="9" xfId="2" applyNumberFormat="1" applyFont="1" applyFill="1" applyBorder="1" applyAlignment="1">
      <alignment horizontal="center" vertical="center" shrinkToFit="1"/>
    </xf>
    <xf numFmtId="0" fontId="11" fillId="2" borderId="12" xfId="2" applyFont="1" applyFill="1" applyBorder="1" applyAlignment="1">
      <alignment horizontal="center" vertical="center" wrapText="1" shrinkToFit="1"/>
    </xf>
    <xf numFmtId="0" fontId="4" fillId="2" borderId="4" xfId="2" applyFont="1" applyFill="1" applyBorder="1" applyAlignment="1">
      <alignment vertical="center" wrapText="1"/>
    </xf>
    <xf numFmtId="164" fontId="4" fillId="2" borderId="0" xfId="2" applyNumberFormat="1" applyFont="1" applyFill="1" applyAlignment="1">
      <alignment vertical="center" wrapText="1"/>
    </xf>
    <xf numFmtId="164" fontId="11" fillId="2" borderId="10" xfId="2" applyNumberFormat="1" applyFont="1" applyFill="1" applyBorder="1" applyAlignment="1">
      <alignment horizontal="center" vertical="center" wrapText="1" shrinkToFit="1"/>
    </xf>
    <xf numFmtId="0" fontId="11" fillId="6" borderId="13" xfId="0" applyFont="1" applyFill="1" applyBorder="1" applyAlignment="1">
      <alignment horizontal="center" vertical="center" wrapText="1"/>
    </xf>
    <xf numFmtId="1" fontId="11" fillId="2" borderId="12" xfId="2" applyNumberFormat="1" applyFont="1" applyFill="1" applyBorder="1" applyAlignment="1">
      <alignment horizontal="center" vertical="center" shrinkToFit="1"/>
    </xf>
    <xf numFmtId="166" fontId="10" fillId="0" borderId="10" xfId="2" applyNumberFormat="1" applyFont="1" applyBorder="1" applyAlignment="1">
      <alignment horizontal="center" vertical="center" shrinkToFit="1"/>
    </xf>
    <xf numFmtId="165" fontId="11" fillId="0" borderId="12" xfId="2" applyNumberFormat="1" applyFont="1" applyBorder="1" applyAlignment="1">
      <alignment horizontal="center" vertical="center" shrinkToFit="1"/>
    </xf>
    <xf numFmtId="0" fontId="11" fillId="0" borderId="12" xfId="2" applyFont="1" applyBorder="1" applyAlignment="1">
      <alignment horizontal="center" vertical="center" wrapText="1"/>
    </xf>
    <xf numFmtId="164" fontId="11" fillId="0" borderId="12" xfId="2" applyNumberFormat="1" applyFont="1" applyBorder="1" applyAlignment="1">
      <alignment horizontal="center" vertical="center" wrapText="1" shrinkToFit="1"/>
    </xf>
    <xf numFmtId="164" fontId="11" fillId="0" borderId="12" xfId="2" applyNumberFormat="1" applyFont="1" applyBorder="1" applyAlignment="1">
      <alignment horizontal="center" vertical="center" shrinkToFit="1"/>
    </xf>
    <xf numFmtId="10" fontId="11" fillId="0" borderId="12" xfId="2" applyNumberFormat="1" applyFont="1" applyBorder="1" applyAlignment="1">
      <alignment horizontal="center" vertical="center" wrapText="1" shrinkToFit="1"/>
    </xf>
    <xf numFmtId="0" fontId="11" fillId="0" borderId="12" xfId="2" applyFont="1" applyBorder="1" applyAlignment="1">
      <alignment horizontal="center" vertical="center" wrapText="1" shrinkToFit="1"/>
    </xf>
    <xf numFmtId="166" fontId="12" fillId="4" borderId="12" xfId="2" applyNumberFormat="1" applyFont="1" applyFill="1" applyBorder="1" applyAlignment="1">
      <alignment horizontal="center" vertical="center" shrinkToFit="1"/>
    </xf>
    <xf numFmtId="0" fontId="3" fillId="2" borderId="0" xfId="2" applyFont="1" applyFill="1" applyAlignment="1">
      <alignment horizontal="center" vertical="top"/>
    </xf>
    <xf numFmtId="0" fontId="13" fillId="2" borderId="0" xfId="2" applyFont="1" applyFill="1" applyAlignment="1">
      <alignment horizontal="left" vertical="top"/>
    </xf>
    <xf numFmtId="0" fontId="14" fillId="2" borderId="0" xfId="2" applyFont="1" applyFill="1" applyAlignment="1">
      <alignment horizontal="center" vertical="center"/>
    </xf>
    <xf numFmtId="0" fontId="13" fillId="2" borderId="0" xfId="2" applyFont="1" applyFill="1" applyAlignment="1">
      <alignment horizontal="center" vertical="center"/>
    </xf>
    <xf numFmtId="164" fontId="13" fillId="2" borderId="0" xfId="2" applyNumberFormat="1" applyFont="1" applyFill="1" applyAlignment="1">
      <alignment horizontal="center" vertical="center"/>
    </xf>
    <xf numFmtId="0" fontId="15" fillId="2" borderId="0" xfId="0" applyFont="1" applyFill="1" applyAlignment="1">
      <alignment vertical="center"/>
    </xf>
    <xf numFmtId="0" fontId="14" fillId="2" borderId="0" xfId="0" applyFont="1" applyFill="1"/>
    <xf numFmtId="0" fontId="15" fillId="2" borderId="0" xfId="0" applyFont="1" applyFill="1"/>
    <xf numFmtId="164" fontId="4" fillId="2" borderId="0" xfId="2" applyNumberFormat="1" applyFont="1" applyFill="1" applyAlignment="1">
      <alignment vertical="center"/>
    </xf>
    <xf numFmtId="0" fontId="13" fillId="2" borderId="0" xfId="2" applyFont="1" applyFill="1" applyAlignment="1">
      <alignment horizontal="left" vertical="center"/>
    </xf>
    <xf numFmtId="164" fontId="13" fillId="2" borderId="0" xfId="2" applyNumberFormat="1" applyFont="1" applyFill="1" applyAlignment="1">
      <alignment vertical="center"/>
    </xf>
    <xf numFmtId="14" fontId="15" fillId="2" borderId="0" xfId="0" applyNumberFormat="1" applyFont="1" applyFill="1" applyAlignment="1">
      <alignment horizontal="left" vertical="center"/>
    </xf>
    <xf numFmtId="0" fontId="14" fillId="2" borderId="0" xfId="2" applyFont="1" applyFill="1" applyAlignment="1">
      <alignment horizontal="left" vertical="top"/>
    </xf>
    <xf numFmtId="0" fontId="3" fillId="2" borderId="0" xfId="2" applyFont="1" applyFill="1" applyAlignment="1">
      <alignment horizontal="left" vertical="top"/>
    </xf>
    <xf numFmtId="0" fontId="5" fillId="2" borderId="0" xfId="2" applyFont="1" applyFill="1" applyAlignment="1">
      <alignment horizontal="center" vertical="center"/>
    </xf>
    <xf numFmtId="0" fontId="3" fillId="2" borderId="0" xfId="2" applyFont="1" applyFill="1" applyAlignment="1">
      <alignment horizontal="center" vertical="center"/>
    </xf>
    <xf numFmtId="164" fontId="3" fillId="2" borderId="0" xfId="2" applyNumberFormat="1" applyFont="1" applyFill="1" applyAlignment="1">
      <alignment vertical="center"/>
    </xf>
    <xf numFmtId="0" fontId="4" fillId="2" borderId="0" xfId="2" applyFont="1" applyFill="1" applyAlignment="1">
      <alignment horizontal="center" vertical="top"/>
    </xf>
    <xf numFmtId="0" fontId="16" fillId="2" borderId="0" xfId="2" applyFont="1" applyFill="1" applyAlignment="1">
      <alignment horizontal="center" vertical="center"/>
    </xf>
    <xf numFmtId="164" fontId="4" fillId="2" borderId="0" xfId="2" applyNumberFormat="1" applyFont="1" applyFill="1" applyAlignment="1">
      <alignment horizontal="center" vertical="center"/>
    </xf>
    <xf numFmtId="0" fontId="4" fillId="0" borderId="0" xfId="2" applyFont="1" applyAlignment="1">
      <alignment horizontal="center" vertical="top"/>
    </xf>
    <xf numFmtId="0" fontId="16" fillId="0" borderId="0" xfId="2" applyFont="1" applyAlignment="1">
      <alignment horizontal="center" vertical="center"/>
    </xf>
    <xf numFmtId="164" fontId="4" fillId="0" borderId="0" xfId="2" applyNumberFormat="1" applyFont="1" applyAlignment="1">
      <alignment horizontal="center" vertical="center"/>
    </xf>
    <xf numFmtId="0" fontId="3" fillId="2" borderId="0" xfId="2" applyFont="1" applyFill="1" applyAlignment="1">
      <alignment horizontal="center" vertical="top"/>
    </xf>
    <xf numFmtId="0" fontId="15" fillId="2" borderId="0" xfId="0" quotePrefix="1" applyFont="1" applyFill="1" applyAlignment="1">
      <alignment horizontal="left" vertical="center"/>
    </xf>
    <xf numFmtId="10" fontId="13" fillId="2" borderId="0" xfId="1" applyNumberFormat="1" applyFont="1" applyFill="1" applyBorder="1" applyAlignment="1">
      <alignment horizontal="left" vertical="center"/>
    </xf>
    <xf numFmtId="0" fontId="15" fillId="2" borderId="0" xfId="0" applyFont="1" applyFill="1" applyAlignment="1">
      <alignment horizontal="left" vertical="center"/>
    </xf>
    <xf numFmtId="164" fontId="13" fillId="2" borderId="0" xfId="2" applyNumberFormat="1" applyFont="1" applyFill="1" applyAlignment="1">
      <alignment horizontal="right" vertical="center"/>
    </xf>
    <xf numFmtId="14" fontId="15" fillId="2" borderId="0" xfId="0" applyNumberFormat="1" applyFont="1" applyFill="1" applyAlignment="1">
      <alignment horizontal="left" vertical="center"/>
    </xf>
    <xf numFmtId="165" fontId="10" fillId="0" borderId="9" xfId="2" applyNumberFormat="1" applyFont="1" applyBorder="1" applyAlignment="1">
      <alignment horizontal="right" vertical="center" shrinkToFit="1"/>
    </xf>
    <xf numFmtId="165" fontId="10" fillId="0" borderId="10" xfId="2" applyNumberFormat="1" applyFont="1" applyBorder="1" applyAlignment="1">
      <alignment horizontal="right" vertical="center" shrinkToFit="1"/>
    </xf>
    <xf numFmtId="0" fontId="11" fillId="2" borderId="9" xfId="2" applyFont="1" applyFill="1" applyBorder="1" applyAlignment="1">
      <alignment horizontal="left" vertical="center" wrapText="1"/>
    </xf>
    <xf numFmtId="0" fontId="11" fillId="2" borderId="10" xfId="2" applyFont="1" applyFill="1" applyBorder="1" applyAlignment="1">
      <alignment horizontal="left" vertical="center" wrapText="1"/>
    </xf>
    <xf numFmtId="0" fontId="11" fillId="2" borderId="11" xfId="2" applyFont="1" applyFill="1" applyBorder="1" applyAlignment="1">
      <alignment horizontal="left" vertical="center" wrapText="1"/>
    </xf>
    <xf numFmtId="165" fontId="12" fillId="4" borderId="9" xfId="2" applyNumberFormat="1" applyFont="1" applyFill="1" applyBorder="1" applyAlignment="1">
      <alignment horizontal="center" vertical="center" shrinkToFit="1"/>
    </xf>
    <xf numFmtId="165" fontId="12" fillId="4" borderId="10" xfId="2" applyNumberFormat="1" applyFont="1" applyFill="1" applyBorder="1" applyAlignment="1">
      <alignment horizontal="center" vertical="center" shrinkToFit="1"/>
    </xf>
    <xf numFmtId="165" fontId="12" fillId="4" borderId="11" xfId="2" applyNumberFormat="1" applyFont="1" applyFill="1" applyBorder="1" applyAlignment="1">
      <alignment horizontal="center" vertical="center" shrinkToFit="1"/>
    </xf>
    <xf numFmtId="0" fontId="11" fillId="2" borderId="12" xfId="2" applyFont="1" applyFill="1" applyBorder="1" applyAlignment="1">
      <alignment horizontal="left" vertical="center" wrapText="1"/>
    </xf>
    <xf numFmtId="165" fontId="10" fillId="2" borderId="9" xfId="2" applyNumberFormat="1" applyFont="1" applyFill="1" applyBorder="1" applyAlignment="1">
      <alignment horizontal="right" vertical="center" shrinkToFit="1"/>
    </xf>
    <xf numFmtId="165" fontId="10" fillId="2" borderId="10" xfId="2" applyNumberFormat="1" applyFont="1" applyFill="1" applyBorder="1" applyAlignment="1">
      <alignment horizontal="right" vertical="center" shrinkToFit="1"/>
    </xf>
    <xf numFmtId="1" fontId="10" fillId="5" borderId="9" xfId="2" applyNumberFormat="1" applyFont="1" applyFill="1" applyBorder="1" applyAlignment="1">
      <alignment horizontal="center" vertical="center" shrinkToFit="1"/>
    </xf>
    <xf numFmtId="1" fontId="10" fillId="5" borderId="10" xfId="2" applyNumberFormat="1" applyFont="1" applyFill="1" applyBorder="1" applyAlignment="1">
      <alignment horizontal="center" vertical="center" shrinkToFit="1"/>
    </xf>
    <xf numFmtId="1" fontId="10" fillId="5" borderId="9" xfId="2" applyNumberFormat="1" applyFont="1" applyFill="1" applyBorder="1" applyAlignment="1">
      <alignment horizontal="left" vertical="center" shrinkToFit="1"/>
    </xf>
    <xf numFmtId="1" fontId="10" fillId="5" borderId="10" xfId="2" applyNumberFormat="1" applyFont="1" applyFill="1" applyBorder="1" applyAlignment="1">
      <alignment horizontal="left" vertical="center" shrinkToFit="1"/>
    </xf>
    <xf numFmtId="164" fontId="8" fillId="3" borderId="12" xfId="2" applyNumberFormat="1" applyFont="1" applyFill="1" applyBorder="1" applyAlignment="1">
      <alignment horizontal="center" vertical="center" wrapText="1"/>
    </xf>
    <xf numFmtId="2" fontId="3" fillId="0" borderId="1" xfId="2" applyNumberFormat="1" applyFont="1" applyBorder="1" applyAlignment="1">
      <alignment horizontal="center" vertical="center" wrapText="1"/>
    </xf>
    <xf numFmtId="2" fontId="3" fillId="0" borderId="2" xfId="2" applyNumberFormat="1" applyFont="1" applyBorder="1" applyAlignment="1">
      <alignment horizontal="center" vertical="center" wrapText="1"/>
    </xf>
    <xf numFmtId="2" fontId="3" fillId="0" borderId="3" xfId="2" applyNumberFormat="1" applyFont="1" applyBorder="1" applyAlignment="1">
      <alignment horizontal="center" vertical="center" wrapText="1"/>
    </xf>
    <xf numFmtId="2" fontId="5" fillId="0" borderId="4" xfId="2" applyNumberFormat="1" applyFont="1" applyBorder="1" applyAlignment="1">
      <alignment horizontal="center" vertical="center" wrapText="1"/>
    </xf>
    <xf numFmtId="2" fontId="3" fillId="0" borderId="0" xfId="2" applyNumberFormat="1" applyFont="1" applyAlignment="1">
      <alignment horizontal="center" vertical="center" wrapText="1"/>
    </xf>
    <xf numFmtId="2" fontId="3" fillId="0" borderId="5" xfId="2" applyNumberFormat="1" applyFont="1" applyBorder="1" applyAlignment="1">
      <alignment horizontal="center" vertical="center" wrapText="1"/>
    </xf>
    <xf numFmtId="2" fontId="6" fillId="0" borderId="4" xfId="2" applyNumberFormat="1" applyFont="1" applyBorder="1" applyAlignment="1">
      <alignment horizontal="center" vertical="center" wrapText="1"/>
    </xf>
    <xf numFmtId="2" fontId="6" fillId="0" borderId="0" xfId="2" applyNumberFormat="1" applyFont="1" applyAlignment="1">
      <alignment horizontal="center" vertical="center" wrapText="1"/>
    </xf>
    <xf numFmtId="2" fontId="6" fillId="0" borderId="5" xfId="2" applyNumberFormat="1" applyFont="1" applyBorder="1" applyAlignment="1">
      <alignment horizontal="center" vertical="center" wrapText="1"/>
    </xf>
    <xf numFmtId="2" fontId="3" fillId="0" borderId="6" xfId="2" applyNumberFormat="1" applyFont="1" applyBorder="1" applyAlignment="1">
      <alignment horizontal="center" vertical="center" wrapText="1"/>
    </xf>
    <xf numFmtId="2" fontId="3" fillId="0" borderId="7" xfId="2" applyNumberFormat="1" applyFont="1" applyBorder="1" applyAlignment="1">
      <alignment horizontal="center" vertical="center" wrapText="1"/>
    </xf>
    <xf numFmtId="2" fontId="3" fillId="0" borderId="8" xfId="2" applyNumberFormat="1" applyFont="1" applyBorder="1" applyAlignment="1">
      <alignment horizontal="center" vertical="center" wrapText="1"/>
    </xf>
    <xf numFmtId="0" fontId="7" fillId="3" borderId="9" xfId="2" applyFont="1" applyFill="1" applyBorder="1" applyAlignment="1">
      <alignment horizontal="left" vertical="center" wrapText="1"/>
    </xf>
    <xf numFmtId="0" fontId="7" fillId="3" borderId="10" xfId="2" applyFont="1" applyFill="1" applyBorder="1" applyAlignment="1">
      <alignment horizontal="left" vertical="center" wrapText="1"/>
    </xf>
    <xf numFmtId="0" fontId="7" fillId="3" borderId="11" xfId="2" applyFont="1" applyFill="1" applyBorder="1" applyAlignment="1">
      <alignment horizontal="left" vertical="center" wrapText="1"/>
    </xf>
    <xf numFmtId="0" fontId="8" fillId="3" borderId="12" xfId="2" applyFont="1" applyFill="1" applyBorder="1" applyAlignment="1">
      <alignment horizontal="center" vertical="center" wrapText="1"/>
    </xf>
  </cellXfs>
  <cellStyles count="3">
    <cellStyle name="Normal" xfId="0" builtinId="0"/>
    <cellStyle name="Normal 2" xfId="2" xr:uid="{24942A21-9C4F-464B-A56B-7DDF2B2E0BD1}"/>
    <cellStyle name="Porcentagem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0</xdr:colOff>
      <xdr:row>11</xdr:row>
      <xdr:rowOff>0</xdr:rowOff>
    </xdr:from>
    <xdr:to>
      <xdr:col>17</xdr:col>
      <xdr:colOff>0</xdr:colOff>
      <xdr:row>11</xdr:row>
      <xdr:rowOff>26035</xdr:rowOff>
    </xdr:to>
    <xdr:sp macro="" textlink="">
      <xdr:nvSpPr>
        <xdr:cNvPr id="2" name="Shape 3">
          <a:extLst>
            <a:ext uri="{FF2B5EF4-FFF2-40B4-BE49-F238E27FC236}">
              <a16:creationId xmlns:a16="http://schemas.microsoft.com/office/drawing/2014/main" id="{4B8FF463-8316-4076-9A72-3587ABCF305B}"/>
            </a:ext>
          </a:extLst>
        </xdr:cNvPr>
        <xdr:cNvSpPr/>
      </xdr:nvSpPr>
      <xdr:spPr>
        <a:xfrm>
          <a:off x="17554575" y="3209925"/>
          <a:ext cx="0" cy="26035"/>
        </a:xfrm>
        <a:custGeom>
          <a:avLst/>
          <a:gdLst/>
          <a:ahLst/>
          <a:cxnLst/>
          <a:rect l="0" t="0" r="0" b="0"/>
          <a:pathLst>
            <a:path h="26034">
              <a:moveTo>
                <a:pt x="0" y="0"/>
              </a:moveTo>
              <a:lnTo>
                <a:pt x="0" y="25857"/>
              </a:lnTo>
            </a:path>
          </a:pathLst>
        </a:custGeom>
        <a:ln w="12191">
          <a:solidFill>
            <a:srgbClr val="000000"/>
          </a:solidFill>
        </a:ln>
      </xdr:spPr>
    </xdr:sp>
    <xdr:clientData/>
  </xdr:twoCellAnchor>
  <xdr:twoCellAnchor editAs="oneCell">
    <xdr:from>
      <xdr:col>17</xdr:col>
      <xdr:colOff>0</xdr:colOff>
      <xdr:row>11</xdr:row>
      <xdr:rowOff>0</xdr:rowOff>
    </xdr:from>
    <xdr:to>
      <xdr:col>17</xdr:col>
      <xdr:colOff>0</xdr:colOff>
      <xdr:row>11</xdr:row>
      <xdr:rowOff>40005</xdr:rowOff>
    </xdr:to>
    <xdr:sp macro="" textlink="">
      <xdr:nvSpPr>
        <xdr:cNvPr id="3" name="Shape 4">
          <a:extLst>
            <a:ext uri="{FF2B5EF4-FFF2-40B4-BE49-F238E27FC236}">
              <a16:creationId xmlns:a16="http://schemas.microsoft.com/office/drawing/2014/main" id="{09FA5826-C951-4399-867C-E8A675751426}"/>
            </a:ext>
          </a:extLst>
        </xdr:cNvPr>
        <xdr:cNvSpPr/>
      </xdr:nvSpPr>
      <xdr:spPr>
        <a:xfrm>
          <a:off x="17554575" y="3209925"/>
          <a:ext cx="0" cy="40005"/>
        </a:xfrm>
        <a:custGeom>
          <a:avLst/>
          <a:gdLst/>
          <a:ahLst/>
          <a:cxnLst/>
          <a:rect l="0" t="0" r="0" b="0"/>
          <a:pathLst>
            <a:path h="40005">
              <a:moveTo>
                <a:pt x="0" y="0"/>
              </a:moveTo>
              <a:lnTo>
                <a:pt x="0" y="39573"/>
              </a:lnTo>
            </a:path>
          </a:pathLst>
        </a:custGeom>
        <a:ln w="12192">
          <a:solidFill>
            <a:srgbClr val="000000"/>
          </a:solidFill>
        </a:ln>
      </xdr:spPr>
    </xdr:sp>
    <xdr:clientData/>
  </xdr:twoCellAnchor>
  <xdr:twoCellAnchor editAs="oneCell">
    <xdr:from>
      <xdr:col>2</xdr:col>
      <xdr:colOff>112058</xdr:colOff>
      <xdr:row>0</xdr:row>
      <xdr:rowOff>33618</xdr:rowOff>
    </xdr:from>
    <xdr:to>
      <xdr:col>3</xdr:col>
      <xdr:colOff>148552</xdr:colOff>
      <xdr:row>3</xdr:row>
      <xdr:rowOff>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8F9A8817-E78F-4604-BD63-8CD372314D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21683" y="33618"/>
          <a:ext cx="693719" cy="85220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17</xdr:col>
      <xdr:colOff>0</xdr:colOff>
      <xdr:row>122</xdr:row>
      <xdr:rowOff>0</xdr:rowOff>
    </xdr:from>
    <xdr:to>
      <xdr:col>17</xdr:col>
      <xdr:colOff>0</xdr:colOff>
      <xdr:row>122</xdr:row>
      <xdr:rowOff>26035</xdr:rowOff>
    </xdr:to>
    <xdr:sp macro="" textlink="">
      <xdr:nvSpPr>
        <xdr:cNvPr id="5" name="Shape 3">
          <a:extLst>
            <a:ext uri="{FF2B5EF4-FFF2-40B4-BE49-F238E27FC236}">
              <a16:creationId xmlns:a16="http://schemas.microsoft.com/office/drawing/2014/main" id="{8212AA78-E06A-4A40-B494-4ABD77A1ECE2}"/>
            </a:ext>
          </a:extLst>
        </xdr:cNvPr>
        <xdr:cNvSpPr/>
      </xdr:nvSpPr>
      <xdr:spPr>
        <a:xfrm>
          <a:off x="17554575" y="37976175"/>
          <a:ext cx="0" cy="26035"/>
        </a:xfrm>
        <a:custGeom>
          <a:avLst/>
          <a:gdLst/>
          <a:ahLst/>
          <a:cxnLst/>
          <a:rect l="0" t="0" r="0" b="0"/>
          <a:pathLst>
            <a:path h="26034">
              <a:moveTo>
                <a:pt x="0" y="0"/>
              </a:moveTo>
              <a:lnTo>
                <a:pt x="0" y="25857"/>
              </a:lnTo>
            </a:path>
          </a:pathLst>
        </a:custGeom>
        <a:ln w="12191">
          <a:solidFill>
            <a:srgbClr val="000000"/>
          </a:solidFill>
        </a:ln>
      </xdr:spPr>
    </xdr:sp>
    <xdr:clientData/>
  </xdr:twoCellAnchor>
  <xdr:twoCellAnchor editAs="oneCell">
    <xdr:from>
      <xdr:col>17</xdr:col>
      <xdr:colOff>0</xdr:colOff>
      <xdr:row>122</xdr:row>
      <xdr:rowOff>0</xdr:rowOff>
    </xdr:from>
    <xdr:to>
      <xdr:col>17</xdr:col>
      <xdr:colOff>0</xdr:colOff>
      <xdr:row>122</xdr:row>
      <xdr:rowOff>40005</xdr:rowOff>
    </xdr:to>
    <xdr:sp macro="" textlink="">
      <xdr:nvSpPr>
        <xdr:cNvPr id="6" name="Shape 4">
          <a:extLst>
            <a:ext uri="{FF2B5EF4-FFF2-40B4-BE49-F238E27FC236}">
              <a16:creationId xmlns:a16="http://schemas.microsoft.com/office/drawing/2014/main" id="{518EA141-8CC6-4958-AB11-B93B53E110D1}"/>
            </a:ext>
          </a:extLst>
        </xdr:cNvPr>
        <xdr:cNvSpPr/>
      </xdr:nvSpPr>
      <xdr:spPr>
        <a:xfrm>
          <a:off x="17554575" y="37976175"/>
          <a:ext cx="0" cy="40005"/>
        </a:xfrm>
        <a:custGeom>
          <a:avLst/>
          <a:gdLst/>
          <a:ahLst/>
          <a:cxnLst/>
          <a:rect l="0" t="0" r="0" b="0"/>
          <a:pathLst>
            <a:path h="40005">
              <a:moveTo>
                <a:pt x="0" y="0"/>
              </a:moveTo>
              <a:lnTo>
                <a:pt x="0" y="39573"/>
              </a:lnTo>
            </a:path>
          </a:pathLst>
        </a:custGeom>
        <a:ln w="12192">
          <a:solidFill>
            <a:srgbClr val="000000"/>
          </a:solidFill>
        </a:ln>
      </xdr:spPr>
    </xdr:sp>
    <xdr:clientData/>
  </xdr:twoCellAnchor>
  <xdr:twoCellAnchor editAs="oneCell">
    <xdr:from>
      <xdr:col>17</xdr:col>
      <xdr:colOff>0</xdr:colOff>
      <xdr:row>122</xdr:row>
      <xdr:rowOff>0</xdr:rowOff>
    </xdr:from>
    <xdr:to>
      <xdr:col>17</xdr:col>
      <xdr:colOff>0</xdr:colOff>
      <xdr:row>122</xdr:row>
      <xdr:rowOff>26035</xdr:rowOff>
    </xdr:to>
    <xdr:sp macro="" textlink="">
      <xdr:nvSpPr>
        <xdr:cNvPr id="7" name="Shape 3">
          <a:extLst>
            <a:ext uri="{FF2B5EF4-FFF2-40B4-BE49-F238E27FC236}">
              <a16:creationId xmlns:a16="http://schemas.microsoft.com/office/drawing/2014/main" id="{559786AC-EC23-4464-A117-3334EBEAEC37}"/>
            </a:ext>
          </a:extLst>
        </xdr:cNvPr>
        <xdr:cNvSpPr/>
      </xdr:nvSpPr>
      <xdr:spPr>
        <a:xfrm>
          <a:off x="17554575" y="37976175"/>
          <a:ext cx="0" cy="26035"/>
        </a:xfrm>
        <a:custGeom>
          <a:avLst/>
          <a:gdLst/>
          <a:ahLst/>
          <a:cxnLst/>
          <a:rect l="0" t="0" r="0" b="0"/>
          <a:pathLst>
            <a:path h="26034">
              <a:moveTo>
                <a:pt x="0" y="0"/>
              </a:moveTo>
              <a:lnTo>
                <a:pt x="0" y="25857"/>
              </a:lnTo>
            </a:path>
          </a:pathLst>
        </a:custGeom>
        <a:ln w="12191">
          <a:solidFill>
            <a:srgbClr val="000000"/>
          </a:solidFill>
        </a:ln>
      </xdr:spPr>
    </xdr:sp>
    <xdr:clientData/>
  </xdr:twoCellAnchor>
  <xdr:twoCellAnchor editAs="oneCell">
    <xdr:from>
      <xdr:col>17</xdr:col>
      <xdr:colOff>0</xdr:colOff>
      <xdr:row>122</xdr:row>
      <xdr:rowOff>0</xdr:rowOff>
    </xdr:from>
    <xdr:to>
      <xdr:col>17</xdr:col>
      <xdr:colOff>0</xdr:colOff>
      <xdr:row>122</xdr:row>
      <xdr:rowOff>40005</xdr:rowOff>
    </xdr:to>
    <xdr:sp macro="" textlink="">
      <xdr:nvSpPr>
        <xdr:cNvPr id="8" name="Shape 4">
          <a:extLst>
            <a:ext uri="{FF2B5EF4-FFF2-40B4-BE49-F238E27FC236}">
              <a16:creationId xmlns:a16="http://schemas.microsoft.com/office/drawing/2014/main" id="{1990A49A-E7D7-48BE-8797-4A7660451F0B}"/>
            </a:ext>
          </a:extLst>
        </xdr:cNvPr>
        <xdr:cNvSpPr/>
      </xdr:nvSpPr>
      <xdr:spPr>
        <a:xfrm>
          <a:off x="17554575" y="37976175"/>
          <a:ext cx="0" cy="40005"/>
        </a:xfrm>
        <a:custGeom>
          <a:avLst/>
          <a:gdLst/>
          <a:ahLst/>
          <a:cxnLst/>
          <a:rect l="0" t="0" r="0" b="0"/>
          <a:pathLst>
            <a:path h="40005">
              <a:moveTo>
                <a:pt x="0" y="0"/>
              </a:moveTo>
              <a:lnTo>
                <a:pt x="0" y="39573"/>
              </a:lnTo>
            </a:path>
          </a:pathLst>
        </a:custGeom>
        <a:ln w="12192">
          <a:solidFill>
            <a:srgbClr val="000000"/>
          </a:solidFill>
        </a:ln>
      </xdr:spPr>
    </xdr:sp>
    <xdr:clientData/>
  </xdr:twoCellAnchor>
  <xdr:twoCellAnchor editAs="oneCell">
    <xdr:from>
      <xdr:col>17</xdr:col>
      <xdr:colOff>0</xdr:colOff>
      <xdr:row>122</xdr:row>
      <xdr:rowOff>0</xdr:rowOff>
    </xdr:from>
    <xdr:to>
      <xdr:col>17</xdr:col>
      <xdr:colOff>0</xdr:colOff>
      <xdr:row>122</xdr:row>
      <xdr:rowOff>26035</xdr:rowOff>
    </xdr:to>
    <xdr:sp macro="" textlink="">
      <xdr:nvSpPr>
        <xdr:cNvPr id="9" name="Shape 3">
          <a:extLst>
            <a:ext uri="{FF2B5EF4-FFF2-40B4-BE49-F238E27FC236}">
              <a16:creationId xmlns:a16="http://schemas.microsoft.com/office/drawing/2014/main" id="{2CB4BC39-51CF-4AC3-99A0-5C71F2224D95}"/>
            </a:ext>
          </a:extLst>
        </xdr:cNvPr>
        <xdr:cNvSpPr/>
      </xdr:nvSpPr>
      <xdr:spPr>
        <a:xfrm>
          <a:off x="17554575" y="37976175"/>
          <a:ext cx="0" cy="26035"/>
        </a:xfrm>
        <a:custGeom>
          <a:avLst/>
          <a:gdLst/>
          <a:ahLst/>
          <a:cxnLst/>
          <a:rect l="0" t="0" r="0" b="0"/>
          <a:pathLst>
            <a:path h="26034">
              <a:moveTo>
                <a:pt x="0" y="0"/>
              </a:moveTo>
              <a:lnTo>
                <a:pt x="0" y="25857"/>
              </a:lnTo>
            </a:path>
          </a:pathLst>
        </a:custGeom>
        <a:ln w="12191">
          <a:solidFill>
            <a:srgbClr val="000000"/>
          </a:solidFill>
        </a:ln>
      </xdr:spPr>
    </xdr:sp>
    <xdr:clientData/>
  </xdr:twoCellAnchor>
  <xdr:twoCellAnchor editAs="oneCell">
    <xdr:from>
      <xdr:col>17</xdr:col>
      <xdr:colOff>0</xdr:colOff>
      <xdr:row>122</xdr:row>
      <xdr:rowOff>0</xdr:rowOff>
    </xdr:from>
    <xdr:to>
      <xdr:col>17</xdr:col>
      <xdr:colOff>0</xdr:colOff>
      <xdr:row>122</xdr:row>
      <xdr:rowOff>40005</xdr:rowOff>
    </xdr:to>
    <xdr:sp macro="" textlink="">
      <xdr:nvSpPr>
        <xdr:cNvPr id="10" name="Shape 4">
          <a:extLst>
            <a:ext uri="{FF2B5EF4-FFF2-40B4-BE49-F238E27FC236}">
              <a16:creationId xmlns:a16="http://schemas.microsoft.com/office/drawing/2014/main" id="{14C10644-B958-4ABE-8BD5-B681A733A53E}"/>
            </a:ext>
          </a:extLst>
        </xdr:cNvPr>
        <xdr:cNvSpPr/>
      </xdr:nvSpPr>
      <xdr:spPr>
        <a:xfrm>
          <a:off x="17554575" y="37976175"/>
          <a:ext cx="0" cy="40005"/>
        </a:xfrm>
        <a:custGeom>
          <a:avLst/>
          <a:gdLst/>
          <a:ahLst/>
          <a:cxnLst/>
          <a:rect l="0" t="0" r="0" b="0"/>
          <a:pathLst>
            <a:path h="40005">
              <a:moveTo>
                <a:pt x="0" y="0"/>
              </a:moveTo>
              <a:lnTo>
                <a:pt x="0" y="39573"/>
              </a:lnTo>
            </a:path>
          </a:pathLst>
        </a:custGeom>
        <a:ln w="12192">
          <a:solidFill>
            <a:srgbClr val="000000"/>
          </a:solidFill>
        </a:ln>
      </xdr:spPr>
    </xdr:sp>
    <xdr:clientData/>
  </xdr:twoCellAnchor>
  <xdr:twoCellAnchor editAs="oneCell">
    <xdr:from>
      <xdr:col>17</xdr:col>
      <xdr:colOff>0</xdr:colOff>
      <xdr:row>122</xdr:row>
      <xdr:rowOff>0</xdr:rowOff>
    </xdr:from>
    <xdr:to>
      <xdr:col>17</xdr:col>
      <xdr:colOff>0</xdr:colOff>
      <xdr:row>122</xdr:row>
      <xdr:rowOff>26035</xdr:rowOff>
    </xdr:to>
    <xdr:sp macro="" textlink="">
      <xdr:nvSpPr>
        <xdr:cNvPr id="11" name="Shape 3">
          <a:extLst>
            <a:ext uri="{FF2B5EF4-FFF2-40B4-BE49-F238E27FC236}">
              <a16:creationId xmlns:a16="http://schemas.microsoft.com/office/drawing/2014/main" id="{CB53FFD1-C040-4EF2-BC40-7454AA9DC1A8}"/>
            </a:ext>
          </a:extLst>
        </xdr:cNvPr>
        <xdr:cNvSpPr/>
      </xdr:nvSpPr>
      <xdr:spPr>
        <a:xfrm>
          <a:off x="17554575" y="37976175"/>
          <a:ext cx="0" cy="26035"/>
        </a:xfrm>
        <a:custGeom>
          <a:avLst/>
          <a:gdLst/>
          <a:ahLst/>
          <a:cxnLst/>
          <a:rect l="0" t="0" r="0" b="0"/>
          <a:pathLst>
            <a:path h="26034">
              <a:moveTo>
                <a:pt x="0" y="0"/>
              </a:moveTo>
              <a:lnTo>
                <a:pt x="0" y="25857"/>
              </a:lnTo>
            </a:path>
          </a:pathLst>
        </a:custGeom>
        <a:ln w="12191">
          <a:solidFill>
            <a:srgbClr val="000000"/>
          </a:solidFill>
        </a:ln>
      </xdr:spPr>
    </xdr:sp>
    <xdr:clientData/>
  </xdr:twoCellAnchor>
  <xdr:twoCellAnchor editAs="oneCell">
    <xdr:from>
      <xdr:col>17</xdr:col>
      <xdr:colOff>0</xdr:colOff>
      <xdr:row>122</xdr:row>
      <xdr:rowOff>0</xdr:rowOff>
    </xdr:from>
    <xdr:to>
      <xdr:col>17</xdr:col>
      <xdr:colOff>0</xdr:colOff>
      <xdr:row>122</xdr:row>
      <xdr:rowOff>40005</xdr:rowOff>
    </xdr:to>
    <xdr:sp macro="" textlink="">
      <xdr:nvSpPr>
        <xdr:cNvPr id="12" name="Shape 4">
          <a:extLst>
            <a:ext uri="{FF2B5EF4-FFF2-40B4-BE49-F238E27FC236}">
              <a16:creationId xmlns:a16="http://schemas.microsoft.com/office/drawing/2014/main" id="{D5CBDB67-02AD-4B0B-BF49-BB1E6CA94550}"/>
            </a:ext>
          </a:extLst>
        </xdr:cNvPr>
        <xdr:cNvSpPr/>
      </xdr:nvSpPr>
      <xdr:spPr>
        <a:xfrm>
          <a:off x="17554575" y="37976175"/>
          <a:ext cx="0" cy="40005"/>
        </a:xfrm>
        <a:custGeom>
          <a:avLst/>
          <a:gdLst/>
          <a:ahLst/>
          <a:cxnLst/>
          <a:rect l="0" t="0" r="0" b="0"/>
          <a:pathLst>
            <a:path h="40005">
              <a:moveTo>
                <a:pt x="0" y="0"/>
              </a:moveTo>
              <a:lnTo>
                <a:pt x="0" y="39573"/>
              </a:lnTo>
            </a:path>
          </a:pathLst>
        </a:custGeom>
        <a:ln w="12192">
          <a:solidFill>
            <a:srgbClr val="000000"/>
          </a:solidFill>
        </a:ln>
      </xdr:spPr>
    </xdr:sp>
    <xdr:clientData/>
  </xdr:twoCellAnchor>
  <xdr:twoCellAnchor editAs="oneCell">
    <xdr:from>
      <xdr:col>17</xdr:col>
      <xdr:colOff>0</xdr:colOff>
      <xdr:row>122</xdr:row>
      <xdr:rowOff>0</xdr:rowOff>
    </xdr:from>
    <xdr:to>
      <xdr:col>17</xdr:col>
      <xdr:colOff>0</xdr:colOff>
      <xdr:row>122</xdr:row>
      <xdr:rowOff>26035</xdr:rowOff>
    </xdr:to>
    <xdr:sp macro="" textlink="">
      <xdr:nvSpPr>
        <xdr:cNvPr id="13" name="Shape 3">
          <a:extLst>
            <a:ext uri="{FF2B5EF4-FFF2-40B4-BE49-F238E27FC236}">
              <a16:creationId xmlns:a16="http://schemas.microsoft.com/office/drawing/2014/main" id="{47A7544D-AB34-4B8B-9B4A-982BA0D258DA}"/>
            </a:ext>
          </a:extLst>
        </xdr:cNvPr>
        <xdr:cNvSpPr/>
      </xdr:nvSpPr>
      <xdr:spPr>
        <a:xfrm>
          <a:off x="17554575" y="37976175"/>
          <a:ext cx="0" cy="26035"/>
        </a:xfrm>
        <a:custGeom>
          <a:avLst/>
          <a:gdLst/>
          <a:ahLst/>
          <a:cxnLst/>
          <a:rect l="0" t="0" r="0" b="0"/>
          <a:pathLst>
            <a:path h="26034">
              <a:moveTo>
                <a:pt x="0" y="0"/>
              </a:moveTo>
              <a:lnTo>
                <a:pt x="0" y="25857"/>
              </a:lnTo>
            </a:path>
          </a:pathLst>
        </a:custGeom>
        <a:ln w="12191">
          <a:solidFill>
            <a:srgbClr val="000000"/>
          </a:solidFill>
        </a:ln>
      </xdr:spPr>
    </xdr:sp>
    <xdr:clientData/>
  </xdr:twoCellAnchor>
  <xdr:twoCellAnchor editAs="oneCell">
    <xdr:from>
      <xdr:col>17</xdr:col>
      <xdr:colOff>0</xdr:colOff>
      <xdr:row>122</xdr:row>
      <xdr:rowOff>0</xdr:rowOff>
    </xdr:from>
    <xdr:to>
      <xdr:col>17</xdr:col>
      <xdr:colOff>0</xdr:colOff>
      <xdr:row>122</xdr:row>
      <xdr:rowOff>40005</xdr:rowOff>
    </xdr:to>
    <xdr:sp macro="" textlink="">
      <xdr:nvSpPr>
        <xdr:cNvPr id="14" name="Shape 4">
          <a:extLst>
            <a:ext uri="{FF2B5EF4-FFF2-40B4-BE49-F238E27FC236}">
              <a16:creationId xmlns:a16="http://schemas.microsoft.com/office/drawing/2014/main" id="{B8CA204D-E5B7-4C2A-9051-4033B14037C0}"/>
            </a:ext>
          </a:extLst>
        </xdr:cNvPr>
        <xdr:cNvSpPr/>
      </xdr:nvSpPr>
      <xdr:spPr>
        <a:xfrm>
          <a:off x="17554575" y="37976175"/>
          <a:ext cx="0" cy="40005"/>
        </a:xfrm>
        <a:custGeom>
          <a:avLst/>
          <a:gdLst/>
          <a:ahLst/>
          <a:cxnLst/>
          <a:rect l="0" t="0" r="0" b="0"/>
          <a:pathLst>
            <a:path h="40005">
              <a:moveTo>
                <a:pt x="0" y="0"/>
              </a:moveTo>
              <a:lnTo>
                <a:pt x="0" y="39573"/>
              </a:lnTo>
            </a:path>
          </a:pathLst>
        </a:custGeom>
        <a:ln w="12192">
          <a:solidFill>
            <a:srgbClr val="000000"/>
          </a:solidFill>
        </a:ln>
      </xdr:spPr>
    </xdr:sp>
    <xdr:clientData/>
  </xdr:twoCellAnchor>
  <xdr:oneCellAnchor>
    <xdr:from>
      <xdr:col>17</xdr:col>
      <xdr:colOff>0</xdr:colOff>
      <xdr:row>7</xdr:row>
      <xdr:rowOff>0</xdr:rowOff>
    </xdr:from>
    <xdr:ext cx="0" cy="26035"/>
    <xdr:sp macro="" textlink="">
      <xdr:nvSpPr>
        <xdr:cNvPr id="15" name="Shape 3">
          <a:extLst>
            <a:ext uri="{FF2B5EF4-FFF2-40B4-BE49-F238E27FC236}">
              <a16:creationId xmlns:a16="http://schemas.microsoft.com/office/drawing/2014/main" id="{19EE889B-048C-4BF2-AC2B-BF457070E30D}"/>
            </a:ext>
          </a:extLst>
        </xdr:cNvPr>
        <xdr:cNvSpPr/>
      </xdr:nvSpPr>
      <xdr:spPr>
        <a:xfrm>
          <a:off x="17554575" y="2190750"/>
          <a:ext cx="0" cy="26035"/>
        </a:xfrm>
        <a:custGeom>
          <a:avLst/>
          <a:gdLst/>
          <a:ahLst/>
          <a:cxnLst/>
          <a:rect l="0" t="0" r="0" b="0"/>
          <a:pathLst>
            <a:path h="26034">
              <a:moveTo>
                <a:pt x="0" y="0"/>
              </a:moveTo>
              <a:lnTo>
                <a:pt x="0" y="25857"/>
              </a:lnTo>
            </a:path>
          </a:pathLst>
        </a:custGeom>
        <a:ln w="12191">
          <a:solidFill>
            <a:srgbClr val="000000"/>
          </a:solidFill>
        </a:ln>
      </xdr:spPr>
    </xdr:sp>
    <xdr:clientData/>
  </xdr:oneCellAnchor>
  <xdr:oneCellAnchor>
    <xdr:from>
      <xdr:col>17</xdr:col>
      <xdr:colOff>0</xdr:colOff>
      <xdr:row>7</xdr:row>
      <xdr:rowOff>0</xdr:rowOff>
    </xdr:from>
    <xdr:ext cx="0" cy="40005"/>
    <xdr:sp macro="" textlink="">
      <xdr:nvSpPr>
        <xdr:cNvPr id="16" name="Shape 4">
          <a:extLst>
            <a:ext uri="{FF2B5EF4-FFF2-40B4-BE49-F238E27FC236}">
              <a16:creationId xmlns:a16="http://schemas.microsoft.com/office/drawing/2014/main" id="{3B856612-8327-4D3D-80CC-1A89581464C4}"/>
            </a:ext>
          </a:extLst>
        </xdr:cNvPr>
        <xdr:cNvSpPr/>
      </xdr:nvSpPr>
      <xdr:spPr>
        <a:xfrm>
          <a:off x="17554575" y="2190750"/>
          <a:ext cx="0" cy="40005"/>
        </a:xfrm>
        <a:custGeom>
          <a:avLst/>
          <a:gdLst/>
          <a:ahLst/>
          <a:cxnLst/>
          <a:rect l="0" t="0" r="0" b="0"/>
          <a:pathLst>
            <a:path h="40005">
              <a:moveTo>
                <a:pt x="0" y="0"/>
              </a:moveTo>
              <a:lnTo>
                <a:pt x="0" y="39573"/>
              </a:lnTo>
            </a:path>
          </a:pathLst>
        </a:custGeom>
        <a:ln w="12192">
          <a:solidFill>
            <a:srgbClr val="000000"/>
          </a:solidFill>
        </a:ln>
      </xdr:spPr>
    </xdr:sp>
    <xdr:clientData/>
  </xdr:oneCellAnchor>
  <xdr:oneCellAnchor>
    <xdr:from>
      <xdr:col>17</xdr:col>
      <xdr:colOff>0</xdr:colOff>
      <xdr:row>17</xdr:row>
      <xdr:rowOff>0</xdr:rowOff>
    </xdr:from>
    <xdr:ext cx="0" cy="26035"/>
    <xdr:sp macro="" textlink="">
      <xdr:nvSpPr>
        <xdr:cNvPr id="17" name="Shape 3">
          <a:extLst>
            <a:ext uri="{FF2B5EF4-FFF2-40B4-BE49-F238E27FC236}">
              <a16:creationId xmlns:a16="http://schemas.microsoft.com/office/drawing/2014/main" id="{171B8583-0056-4118-9E67-D14CEE994E85}"/>
            </a:ext>
          </a:extLst>
        </xdr:cNvPr>
        <xdr:cNvSpPr/>
      </xdr:nvSpPr>
      <xdr:spPr>
        <a:xfrm>
          <a:off x="17554575" y="4781550"/>
          <a:ext cx="0" cy="26035"/>
        </a:xfrm>
        <a:custGeom>
          <a:avLst/>
          <a:gdLst/>
          <a:ahLst/>
          <a:cxnLst/>
          <a:rect l="0" t="0" r="0" b="0"/>
          <a:pathLst>
            <a:path h="26034">
              <a:moveTo>
                <a:pt x="0" y="0"/>
              </a:moveTo>
              <a:lnTo>
                <a:pt x="0" y="25857"/>
              </a:lnTo>
            </a:path>
          </a:pathLst>
        </a:custGeom>
        <a:ln w="12191">
          <a:solidFill>
            <a:srgbClr val="000000"/>
          </a:solidFill>
        </a:ln>
      </xdr:spPr>
    </xdr:sp>
    <xdr:clientData/>
  </xdr:oneCellAnchor>
  <xdr:oneCellAnchor>
    <xdr:from>
      <xdr:col>17</xdr:col>
      <xdr:colOff>0</xdr:colOff>
      <xdr:row>17</xdr:row>
      <xdr:rowOff>0</xdr:rowOff>
    </xdr:from>
    <xdr:ext cx="0" cy="40005"/>
    <xdr:sp macro="" textlink="">
      <xdr:nvSpPr>
        <xdr:cNvPr id="18" name="Shape 4">
          <a:extLst>
            <a:ext uri="{FF2B5EF4-FFF2-40B4-BE49-F238E27FC236}">
              <a16:creationId xmlns:a16="http://schemas.microsoft.com/office/drawing/2014/main" id="{3EA77668-F3C0-44C5-B100-A6FA868C8B9A}"/>
            </a:ext>
          </a:extLst>
        </xdr:cNvPr>
        <xdr:cNvSpPr/>
      </xdr:nvSpPr>
      <xdr:spPr>
        <a:xfrm>
          <a:off x="17554575" y="4781550"/>
          <a:ext cx="0" cy="40005"/>
        </a:xfrm>
        <a:custGeom>
          <a:avLst/>
          <a:gdLst/>
          <a:ahLst/>
          <a:cxnLst/>
          <a:rect l="0" t="0" r="0" b="0"/>
          <a:pathLst>
            <a:path h="40005">
              <a:moveTo>
                <a:pt x="0" y="0"/>
              </a:moveTo>
              <a:lnTo>
                <a:pt x="0" y="39573"/>
              </a:lnTo>
            </a:path>
          </a:pathLst>
        </a:custGeom>
        <a:ln w="12192">
          <a:solidFill>
            <a:srgbClr val="000000"/>
          </a:solidFill>
        </a:ln>
      </xdr:spPr>
    </xdr:sp>
    <xdr:clientData/>
  </xdr:oneCellAnchor>
  <xdr:oneCellAnchor>
    <xdr:from>
      <xdr:col>17</xdr:col>
      <xdr:colOff>0</xdr:colOff>
      <xdr:row>24</xdr:row>
      <xdr:rowOff>0</xdr:rowOff>
    </xdr:from>
    <xdr:ext cx="0" cy="26035"/>
    <xdr:sp macro="" textlink="">
      <xdr:nvSpPr>
        <xdr:cNvPr id="19" name="Shape 3">
          <a:extLst>
            <a:ext uri="{FF2B5EF4-FFF2-40B4-BE49-F238E27FC236}">
              <a16:creationId xmlns:a16="http://schemas.microsoft.com/office/drawing/2014/main" id="{092AD9C0-FDF8-4CA8-BBF4-6E9752E5CAE8}"/>
            </a:ext>
          </a:extLst>
        </xdr:cNvPr>
        <xdr:cNvSpPr/>
      </xdr:nvSpPr>
      <xdr:spPr>
        <a:xfrm>
          <a:off x="17554575" y="7162800"/>
          <a:ext cx="0" cy="26035"/>
        </a:xfrm>
        <a:custGeom>
          <a:avLst/>
          <a:gdLst/>
          <a:ahLst/>
          <a:cxnLst/>
          <a:rect l="0" t="0" r="0" b="0"/>
          <a:pathLst>
            <a:path h="26034">
              <a:moveTo>
                <a:pt x="0" y="0"/>
              </a:moveTo>
              <a:lnTo>
                <a:pt x="0" y="25857"/>
              </a:lnTo>
            </a:path>
          </a:pathLst>
        </a:custGeom>
        <a:ln w="12191">
          <a:solidFill>
            <a:srgbClr val="000000"/>
          </a:solidFill>
        </a:ln>
      </xdr:spPr>
    </xdr:sp>
    <xdr:clientData/>
  </xdr:oneCellAnchor>
  <xdr:oneCellAnchor>
    <xdr:from>
      <xdr:col>17</xdr:col>
      <xdr:colOff>0</xdr:colOff>
      <xdr:row>24</xdr:row>
      <xdr:rowOff>0</xdr:rowOff>
    </xdr:from>
    <xdr:ext cx="0" cy="40005"/>
    <xdr:sp macro="" textlink="">
      <xdr:nvSpPr>
        <xdr:cNvPr id="20" name="Shape 4">
          <a:extLst>
            <a:ext uri="{FF2B5EF4-FFF2-40B4-BE49-F238E27FC236}">
              <a16:creationId xmlns:a16="http://schemas.microsoft.com/office/drawing/2014/main" id="{D7B2EB66-4C59-44C3-9933-76196690F472}"/>
            </a:ext>
          </a:extLst>
        </xdr:cNvPr>
        <xdr:cNvSpPr/>
      </xdr:nvSpPr>
      <xdr:spPr>
        <a:xfrm>
          <a:off x="17554575" y="7162800"/>
          <a:ext cx="0" cy="40005"/>
        </a:xfrm>
        <a:custGeom>
          <a:avLst/>
          <a:gdLst/>
          <a:ahLst/>
          <a:cxnLst/>
          <a:rect l="0" t="0" r="0" b="0"/>
          <a:pathLst>
            <a:path h="40005">
              <a:moveTo>
                <a:pt x="0" y="0"/>
              </a:moveTo>
              <a:lnTo>
                <a:pt x="0" y="39573"/>
              </a:lnTo>
            </a:path>
          </a:pathLst>
        </a:custGeom>
        <a:ln w="12192">
          <a:solidFill>
            <a:srgbClr val="000000"/>
          </a:solidFill>
        </a:ln>
      </xdr:spPr>
    </xdr:sp>
    <xdr:clientData/>
  </xdr:oneCellAnchor>
  <xdr:oneCellAnchor>
    <xdr:from>
      <xdr:col>17</xdr:col>
      <xdr:colOff>0</xdr:colOff>
      <xdr:row>10</xdr:row>
      <xdr:rowOff>0</xdr:rowOff>
    </xdr:from>
    <xdr:ext cx="0" cy="26035"/>
    <xdr:sp macro="" textlink="">
      <xdr:nvSpPr>
        <xdr:cNvPr id="21" name="Shape 3">
          <a:extLst>
            <a:ext uri="{FF2B5EF4-FFF2-40B4-BE49-F238E27FC236}">
              <a16:creationId xmlns:a16="http://schemas.microsoft.com/office/drawing/2014/main" id="{66B83E41-88DB-4763-91EB-14F0095502FC}"/>
            </a:ext>
          </a:extLst>
        </xdr:cNvPr>
        <xdr:cNvSpPr/>
      </xdr:nvSpPr>
      <xdr:spPr>
        <a:xfrm>
          <a:off x="17554575" y="2952750"/>
          <a:ext cx="0" cy="26035"/>
        </a:xfrm>
        <a:custGeom>
          <a:avLst/>
          <a:gdLst/>
          <a:ahLst/>
          <a:cxnLst/>
          <a:rect l="0" t="0" r="0" b="0"/>
          <a:pathLst>
            <a:path h="26034">
              <a:moveTo>
                <a:pt x="0" y="0"/>
              </a:moveTo>
              <a:lnTo>
                <a:pt x="0" y="25857"/>
              </a:lnTo>
            </a:path>
          </a:pathLst>
        </a:custGeom>
        <a:ln w="12191">
          <a:solidFill>
            <a:srgbClr val="000000"/>
          </a:solidFill>
        </a:ln>
      </xdr:spPr>
    </xdr:sp>
    <xdr:clientData/>
  </xdr:oneCellAnchor>
  <xdr:oneCellAnchor>
    <xdr:from>
      <xdr:col>17</xdr:col>
      <xdr:colOff>0</xdr:colOff>
      <xdr:row>10</xdr:row>
      <xdr:rowOff>0</xdr:rowOff>
    </xdr:from>
    <xdr:ext cx="0" cy="40005"/>
    <xdr:sp macro="" textlink="">
      <xdr:nvSpPr>
        <xdr:cNvPr id="22" name="Shape 4">
          <a:extLst>
            <a:ext uri="{FF2B5EF4-FFF2-40B4-BE49-F238E27FC236}">
              <a16:creationId xmlns:a16="http://schemas.microsoft.com/office/drawing/2014/main" id="{BA846C82-9F87-4D22-8211-EB110ADF0CFC}"/>
            </a:ext>
          </a:extLst>
        </xdr:cNvPr>
        <xdr:cNvSpPr/>
      </xdr:nvSpPr>
      <xdr:spPr>
        <a:xfrm>
          <a:off x="17554575" y="2952750"/>
          <a:ext cx="0" cy="40005"/>
        </a:xfrm>
        <a:custGeom>
          <a:avLst/>
          <a:gdLst/>
          <a:ahLst/>
          <a:cxnLst/>
          <a:rect l="0" t="0" r="0" b="0"/>
          <a:pathLst>
            <a:path h="40005">
              <a:moveTo>
                <a:pt x="0" y="0"/>
              </a:moveTo>
              <a:lnTo>
                <a:pt x="0" y="39573"/>
              </a:lnTo>
            </a:path>
          </a:pathLst>
        </a:custGeom>
        <a:ln w="12192">
          <a:solidFill>
            <a:srgbClr val="000000"/>
          </a:solidFill>
        </a:ln>
      </xdr:spPr>
    </xdr:sp>
    <xdr:clientData/>
  </xdr:oneCellAnchor>
  <xdr:oneCellAnchor>
    <xdr:from>
      <xdr:col>17</xdr:col>
      <xdr:colOff>0</xdr:colOff>
      <xdr:row>49</xdr:row>
      <xdr:rowOff>0</xdr:rowOff>
    </xdr:from>
    <xdr:ext cx="0" cy="26035"/>
    <xdr:sp macro="" textlink="">
      <xdr:nvSpPr>
        <xdr:cNvPr id="23" name="Shape 3">
          <a:extLst>
            <a:ext uri="{FF2B5EF4-FFF2-40B4-BE49-F238E27FC236}">
              <a16:creationId xmlns:a16="http://schemas.microsoft.com/office/drawing/2014/main" id="{19CBB955-0304-4BF3-80A4-FD7C27AAFDB3}"/>
            </a:ext>
          </a:extLst>
        </xdr:cNvPr>
        <xdr:cNvSpPr/>
      </xdr:nvSpPr>
      <xdr:spPr>
        <a:xfrm>
          <a:off x="17554575" y="14982825"/>
          <a:ext cx="0" cy="26035"/>
        </a:xfrm>
        <a:custGeom>
          <a:avLst/>
          <a:gdLst/>
          <a:ahLst/>
          <a:cxnLst/>
          <a:rect l="0" t="0" r="0" b="0"/>
          <a:pathLst>
            <a:path h="26034">
              <a:moveTo>
                <a:pt x="0" y="0"/>
              </a:moveTo>
              <a:lnTo>
                <a:pt x="0" y="25857"/>
              </a:lnTo>
            </a:path>
          </a:pathLst>
        </a:custGeom>
        <a:ln w="12191">
          <a:solidFill>
            <a:srgbClr val="000000"/>
          </a:solidFill>
        </a:ln>
      </xdr:spPr>
    </xdr:sp>
    <xdr:clientData/>
  </xdr:oneCellAnchor>
  <xdr:oneCellAnchor>
    <xdr:from>
      <xdr:col>17</xdr:col>
      <xdr:colOff>0</xdr:colOff>
      <xdr:row>49</xdr:row>
      <xdr:rowOff>0</xdr:rowOff>
    </xdr:from>
    <xdr:ext cx="0" cy="40005"/>
    <xdr:sp macro="" textlink="">
      <xdr:nvSpPr>
        <xdr:cNvPr id="24" name="Shape 4">
          <a:extLst>
            <a:ext uri="{FF2B5EF4-FFF2-40B4-BE49-F238E27FC236}">
              <a16:creationId xmlns:a16="http://schemas.microsoft.com/office/drawing/2014/main" id="{8964C863-6C00-486E-9C15-FF6DAE0F03AD}"/>
            </a:ext>
          </a:extLst>
        </xdr:cNvPr>
        <xdr:cNvSpPr/>
      </xdr:nvSpPr>
      <xdr:spPr>
        <a:xfrm>
          <a:off x="17554575" y="14982825"/>
          <a:ext cx="0" cy="40005"/>
        </a:xfrm>
        <a:custGeom>
          <a:avLst/>
          <a:gdLst/>
          <a:ahLst/>
          <a:cxnLst/>
          <a:rect l="0" t="0" r="0" b="0"/>
          <a:pathLst>
            <a:path h="40005">
              <a:moveTo>
                <a:pt x="0" y="0"/>
              </a:moveTo>
              <a:lnTo>
                <a:pt x="0" y="39573"/>
              </a:lnTo>
            </a:path>
          </a:pathLst>
        </a:custGeom>
        <a:ln w="12192">
          <a:solidFill>
            <a:srgbClr val="000000"/>
          </a:solidFill>
        </a:ln>
      </xdr:spPr>
    </xdr:sp>
    <xdr:clientData/>
  </xdr:oneCellAnchor>
  <xdr:oneCellAnchor>
    <xdr:from>
      <xdr:col>17</xdr:col>
      <xdr:colOff>0</xdr:colOff>
      <xdr:row>48</xdr:row>
      <xdr:rowOff>0</xdr:rowOff>
    </xdr:from>
    <xdr:ext cx="0" cy="26035"/>
    <xdr:sp macro="" textlink="">
      <xdr:nvSpPr>
        <xdr:cNvPr id="25" name="Shape 3">
          <a:extLst>
            <a:ext uri="{FF2B5EF4-FFF2-40B4-BE49-F238E27FC236}">
              <a16:creationId xmlns:a16="http://schemas.microsoft.com/office/drawing/2014/main" id="{FCFD167C-C7CD-4A7A-AE51-8B95EDDD47DB}"/>
            </a:ext>
          </a:extLst>
        </xdr:cNvPr>
        <xdr:cNvSpPr/>
      </xdr:nvSpPr>
      <xdr:spPr>
        <a:xfrm>
          <a:off x="17554575" y="14725650"/>
          <a:ext cx="0" cy="26035"/>
        </a:xfrm>
        <a:custGeom>
          <a:avLst/>
          <a:gdLst/>
          <a:ahLst/>
          <a:cxnLst/>
          <a:rect l="0" t="0" r="0" b="0"/>
          <a:pathLst>
            <a:path h="26034">
              <a:moveTo>
                <a:pt x="0" y="0"/>
              </a:moveTo>
              <a:lnTo>
                <a:pt x="0" y="25857"/>
              </a:lnTo>
            </a:path>
          </a:pathLst>
        </a:custGeom>
        <a:ln w="12191">
          <a:solidFill>
            <a:srgbClr val="000000"/>
          </a:solidFill>
        </a:ln>
      </xdr:spPr>
    </xdr:sp>
    <xdr:clientData/>
  </xdr:oneCellAnchor>
  <xdr:oneCellAnchor>
    <xdr:from>
      <xdr:col>17</xdr:col>
      <xdr:colOff>0</xdr:colOff>
      <xdr:row>48</xdr:row>
      <xdr:rowOff>0</xdr:rowOff>
    </xdr:from>
    <xdr:ext cx="0" cy="40005"/>
    <xdr:sp macro="" textlink="">
      <xdr:nvSpPr>
        <xdr:cNvPr id="26" name="Shape 4">
          <a:extLst>
            <a:ext uri="{FF2B5EF4-FFF2-40B4-BE49-F238E27FC236}">
              <a16:creationId xmlns:a16="http://schemas.microsoft.com/office/drawing/2014/main" id="{0D4DD03E-F857-4FBF-ABF9-D2AB14916621}"/>
            </a:ext>
          </a:extLst>
        </xdr:cNvPr>
        <xdr:cNvSpPr/>
      </xdr:nvSpPr>
      <xdr:spPr>
        <a:xfrm>
          <a:off x="17554575" y="14725650"/>
          <a:ext cx="0" cy="40005"/>
        </a:xfrm>
        <a:custGeom>
          <a:avLst/>
          <a:gdLst/>
          <a:ahLst/>
          <a:cxnLst/>
          <a:rect l="0" t="0" r="0" b="0"/>
          <a:pathLst>
            <a:path h="40005">
              <a:moveTo>
                <a:pt x="0" y="0"/>
              </a:moveTo>
              <a:lnTo>
                <a:pt x="0" y="39573"/>
              </a:lnTo>
            </a:path>
          </a:pathLst>
        </a:custGeom>
        <a:ln w="12192">
          <a:solidFill>
            <a:srgbClr val="000000"/>
          </a:solidFill>
        </a:ln>
      </xdr:spPr>
    </xdr:sp>
    <xdr:clientData/>
  </xdr:oneCellAnchor>
  <xdr:oneCellAnchor>
    <xdr:from>
      <xdr:col>17</xdr:col>
      <xdr:colOff>0</xdr:colOff>
      <xdr:row>54</xdr:row>
      <xdr:rowOff>0</xdr:rowOff>
    </xdr:from>
    <xdr:ext cx="0" cy="26035"/>
    <xdr:sp macro="" textlink="">
      <xdr:nvSpPr>
        <xdr:cNvPr id="27" name="Shape 3">
          <a:extLst>
            <a:ext uri="{FF2B5EF4-FFF2-40B4-BE49-F238E27FC236}">
              <a16:creationId xmlns:a16="http://schemas.microsoft.com/office/drawing/2014/main" id="{4ECD014F-2511-4DE0-BB17-05A4520A7562}"/>
            </a:ext>
          </a:extLst>
        </xdr:cNvPr>
        <xdr:cNvSpPr/>
      </xdr:nvSpPr>
      <xdr:spPr>
        <a:xfrm>
          <a:off x="17554575" y="16268700"/>
          <a:ext cx="0" cy="26035"/>
        </a:xfrm>
        <a:custGeom>
          <a:avLst/>
          <a:gdLst/>
          <a:ahLst/>
          <a:cxnLst/>
          <a:rect l="0" t="0" r="0" b="0"/>
          <a:pathLst>
            <a:path h="26034">
              <a:moveTo>
                <a:pt x="0" y="0"/>
              </a:moveTo>
              <a:lnTo>
                <a:pt x="0" y="25857"/>
              </a:lnTo>
            </a:path>
          </a:pathLst>
        </a:custGeom>
        <a:ln w="12191">
          <a:solidFill>
            <a:srgbClr val="000000"/>
          </a:solidFill>
        </a:ln>
      </xdr:spPr>
    </xdr:sp>
    <xdr:clientData/>
  </xdr:oneCellAnchor>
  <xdr:oneCellAnchor>
    <xdr:from>
      <xdr:col>17</xdr:col>
      <xdr:colOff>0</xdr:colOff>
      <xdr:row>54</xdr:row>
      <xdr:rowOff>0</xdr:rowOff>
    </xdr:from>
    <xdr:ext cx="0" cy="40005"/>
    <xdr:sp macro="" textlink="">
      <xdr:nvSpPr>
        <xdr:cNvPr id="28" name="Shape 4">
          <a:extLst>
            <a:ext uri="{FF2B5EF4-FFF2-40B4-BE49-F238E27FC236}">
              <a16:creationId xmlns:a16="http://schemas.microsoft.com/office/drawing/2014/main" id="{9511C81E-48CE-4982-8886-EB8FBD2F6426}"/>
            </a:ext>
          </a:extLst>
        </xdr:cNvPr>
        <xdr:cNvSpPr/>
      </xdr:nvSpPr>
      <xdr:spPr>
        <a:xfrm>
          <a:off x="17554575" y="16268700"/>
          <a:ext cx="0" cy="40005"/>
        </a:xfrm>
        <a:custGeom>
          <a:avLst/>
          <a:gdLst/>
          <a:ahLst/>
          <a:cxnLst/>
          <a:rect l="0" t="0" r="0" b="0"/>
          <a:pathLst>
            <a:path h="40005">
              <a:moveTo>
                <a:pt x="0" y="0"/>
              </a:moveTo>
              <a:lnTo>
                <a:pt x="0" y="39573"/>
              </a:lnTo>
            </a:path>
          </a:pathLst>
        </a:custGeom>
        <a:ln w="12192">
          <a:solidFill>
            <a:srgbClr val="000000"/>
          </a:solidFill>
        </a:ln>
      </xdr:spPr>
    </xdr:sp>
    <xdr:clientData/>
  </xdr:oneCellAnchor>
  <xdr:oneCellAnchor>
    <xdr:from>
      <xdr:col>17</xdr:col>
      <xdr:colOff>0</xdr:colOff>
      <xdr:row>81</xdr:row>
      <xdr:rowOff>0</xdr:rowOff>
    </xdr:from>
    <xdr:ext cx="0" cy="26035"/>
    <xdr:sp macro="" textlink="">
      <xdr:nvSpPr>
        <xdr:cNvPr id="29" name="Shape 3">
          <a:extLst>
            <a:ext uri="{FF2B5EF4-FFF2-40B4-BE49-F238E27FC236}">
              <a16:creationId xmlns:a16="http://schemas.microsoft.com/office/drawing/2014/main" id="{BD75F751-3DF4-4990-8F76-B12AA1F3F443}"/>
            </a:ext>
          </a:extLst>
        </xdr:cNvPr>
        <xdr:cNvSpPr/>
      </xdr:nvSpPr>
      <xdr:spPr>
        <a:xfrm>
          <a:off x="17554575" y="24145875"/>
          <a:ext cx="0" cy="26035"/>
        </a:xfrm>
        <a:custGeom>
          <a:avLst/>
          <a:gdLst/>
          <a:ahLst/>
          <a:cxnLst/>
          <a:rect l="0" t="0" r="0" b="0"/>
          <a:pathLst>
            <a:path h="26034">
              <a:moveTo>
                <a:pt x="0" y="0"/>
              </a:moveTo>
              <a:lnTo>
                <a:pt x="0" y="25857"/>
              </a:lnTo>
            </a:path>
          </a:pathLst>
        </a:custGeom>
        <a:ln w="12191">
          <a:solidFill>
            <a:srgbClr val="000000"/>
          </a:solidFill>
        </a:ln>
      </xdr:spPr>
    </xdr:sp>
    <xdr:clientData/>
  </xdr:oneCellAnchor>
  <xdr:oneCellAnchor>
    <xdr:from>
      <xdr:col>17</xdr:col>
      <xdr:colOff>0</xdr:colOff>
      <xdr:row>81</xdr:row>
      <xdr:rowOff>0</xdr:rowOff>
    </xdr:from>
    <xdr:ext cx="0" cy="40005"/>
    <xdr:sp macro="" textlink="">
      <xdr:nvSpPr>
        <xdr:cNvPr id="30" name="Shape 4">
          <a:extLst>
            <a:ext uri="{FF2B5EF4-FFF2-40B4-BE49-F238E27FC236}">
              <a16:creationId xmlns:a16="http://schemas.microsoft.com/office/drawing/2014/main" id="{E6C65780-EAD4-4C30-9256-035336EC017C}"/>
            </a:ext>
          </a:extLst>
        </xdr:cNvPr>
        <xdr:cNvSpPr/>
      </xdr:nvSpPr>
      <xdr:spPr>
        <a:xfrm>
          <a:off x="17554575" y="24145875"/>
          <a:ext cx="0" cy="40005"/>
        </a:xfrm>
        <a:custGeom>
          <a:avLst/>
          <a:gdLst/>
          <a:ahLst/>
          <a:cxnLst/>
          <a:rect l="0" t="0" r="0" b="0"/>
          <a:pathLst>
            <a:path h="40005">
              <a:moveTo>
                <a:pt x="0" y="0"/>
              </a:moveTo>
              <a:lnTo>
                <a:pt x="0" y="39573"/>
              </a:lnTo>
            </a:path>
          </a:pathLst>
        </a:custGeom>
        <a:ln w="12192">
          <a:solidFill>
            <a:srgbClr val="000000"/>
          </a:solidFill>
        </a:ln>
      </xdr:spPr>
    </xdr:sp>
    <xdr:clientData/>
  </xdr:oneCellAnchor>
  <xdr:oneCellAnchor>
    <xdr:from>
      <xdr:col>17</xdr:col>
      <xdr:colOff>0</xdr:colOff>
      <xdr:row>88</xdr:row>
      <xdr:rowOff>0</xdr:rowOff>
    </xdr:from>
    <xdr:ext cx="0" cy="26035"/>
    <xdr:sp macro="" textlink="">
      <xdr:nvSpPr>
        <xdr:cNvPr id="31" name="Shape 3">
          <a:extLst>
            <a:ext uri="{FF2B5EF4-FFF2-40B4-BE49-F238E27FC236}">
              <a16:creationId xmlns:a16="http://schemas.microsoft.com/office/drawing/2014/main" id="{E99D6701-6877-4BF8-A64A-0060CD2DD348}"/>
            </a:ext>
          </a:extLst>
        </xdr:cNvPr>
        <xdr:cNvSpPr/>
      </xdr:nvSpPr>
      <xdr:spPr>
        <a:xfrm>
          <a:off x="17554575" y="26422350"/>
          <a:ext cx="0" cy="26035"/>
        </a:xfrm>
        <a:custGeom>
          <a:avLst/>
          <a:gdLst/>
          <a:ahLst/>
          <a:cxnLst/>
          <a:rect l="0" t="0" r="0" b="0"/>
          <a:pathLst>
            <a:path h="26034">
              <a:moveTo>
                <a:pt x="0" y="0"/>
              </a:moveTo>
              <a:lnTo>
                <a:pt x="0" y="25857"/>
              </a:lnTo>
            </a:path>
          </a:pathLst>
        </a:custGeom>
        <a:ln w="12191">
          <a:solidFill>
            <a:srgbClr val="000000"/>
          </a:solidFill>
        </a:ln>
      </xdr:spPr>
    </xdr:sp>
    <xdr:clientData/>
  </xdr:oneCellAnchor>
  <xdr:oneCellAnchor>
    <xdr:from>
      <xdr:col>17</xdr:col>
      <xdr:colOff>0</xdr:colOff>
      <xdr:row>88</xdr:row>
      <xdr:rowOff>0</xdr:rowOff>
    </xdr:from>
    <xdr:ext cx="0" cy="40005"/>
    <xdr:sp macro="" textlink="">
      <xdr:nvSpPr>
        <xdr:cNvPr id="32" name="Shape 4">
          <a:extLst>
            <a:ext uri="{FF2B5EF4-FFF2-40B4-BE49-F238E27FC236}">
              <a16:creationId xmlns:a16="http://schemas.microsoft.com/office/drawing/2014/main" id="{E7F89ADA-A2F0-42DB-8345-A2F5F9593AB0}"/>
            </a:ext>
          </a:extLst>
        </xdr:cNvPr>
        <xdr:cNvSpPr/>
      </xdr:nvSpPr>
      <xdr:spPr>
        <a:xfrm>
          <a:off x="17554575" y="26422350"/>
          <a:ext cx="0" cy="40005"/>
        </a:xfrm>
        <a:custGeom>
          <a:avLst/>
          <a:gdLst/>
          <a:ahLst/>
          <a:cxnLst/>
          <a:rect l="0" t="0" r="0" b="0"/>
          <a:pathLst>
            <a:path h="40005">
              <a:moveTo>
                <a:pt x="0" y="0"/>
              </a:moveTo>
              <a:lnTo>
                <a:pt x="0" y="39573"/>
              </a:lnTo>
            </a:path>
          </a:pathLst>
        </a:custGeom>
        <a:ln w="12192">
          <a:solidFill>
            <a:srgbClr val="000000"/>
          </a:solidFill>
        </a:ln>
      </xdr:spPr>
    </xdr:sp>
    <xdr:clientData/>
  </xdr:oneCellAnchor>
  <xdr:oneCellAnchor>
    <xdr:from>
      <xdr:col>17</xdr:col>
      <xdr:colOff>0</xdr:colOff>
      <xdr:row>92</xdr:row>
      <xdr:rowOff>0</xdr:rowOff>
    </xdr:from>
    <xdr:ext cx="0" cy="26035"/>
    <xdr:sp macro="" textlink="">
      <xdr:nvSpPr>
        <xdr:cNvPr id="33" name="Shape 3">
          <a:extLst>
            <a:ext uri="{FF2B5EF4-FFF2-40B4-BE49-F238E27FC236}">
              <a16:creationId xmlns:a16="http://schemas.microsoft.com/office/drawing/2014/main" id="{AAE02E17-4512-4511-8678-F7EA1A1CFB0A}"/>
            </a:ext>
          </a:extLst>
        </xdr:cNvPr>
        <xdr:cNvSpPr/>
      </xdr:nvSpPr>
      <xdr:spPr>
        <a:xfrm>
          <a:off x="17554575" y="27870150"/>
          <a:ext cx="0" cy="26035"/>
        </a:xfrm>
        <a:custGeom>
          <a:avLst/>
          <a:gdLst/>
          <a:ahLst/>
          <a:cxnLst/>
          <a:rect l="0" t="0" r="0" b="0"/>
          <a:pathLst>
            <a:path h="26034">
              <a:moveTo>
                <a:pt x="0" y="0"/>
              </a:moveTo>
              <a:lnTo>
                <a:pt x="0" y="25857"/>
              </a:lnTo>
            </a:path>
          </a:pathLst>
        </a:custGeom>
        <a:ln w="12191">
          <a:solidFill>
            <a:srgbClr val="000000"/>
          </a:solidFill>
        </a:ln>
      </xdr:spPr>
    </xdr:sp>
    <xdr:clientData/>
  </xdr:oneCellAnchor>
  <xdr:oneCellAnchor>
    <xdr:from>
      <xdr:col>17</xdr:col>
      <xdr:colOff>0</xdr:colOff>
      <xdr:row>92</xdr:row>
      <xdr:rowOff>0</xdr:rowOff>
    </xdr:from>
    <xdr:ext cx="0" cy="40005"/>
    <xdr:sp macro="" textlink="">
      <xdr:nvSpPr>
        <xdr:cNvPr id="34" name="Shape 4">
          <a:extLst>
            <a:ext uri="{FF2B5EF4-FFF2-40B4-BE49-F238E27FC236}">
              <a16:creationId xmlns:a16="http://schemas.microsoft.com/office/drawing/2014/main" id="{80EE47C0-5812-4FE2-BF1C-F7879903CBFE}"/>
            </a:ext>
          </a:extLst>
        </xdr:cNvPr>
        <xdr:cNvSpPr/>
      </xdr:nvSpPr>
      <xdr:spPr>
        <a:xfrm>
          <a:off x="17554575" y="27870150"/>
          <a:ext cx="0" cy="40005"/>
        </a:xfrm>
        <a:custGeom>
          <a:avLst/>
          <a:gdLst/>
          <a:ahLst/>
          <a:cxnLst/>
          <a:rect l="0" t="0" r="0" b="0"/>
          <a:pathLst>
            <a:path h="40005">
              <a:moveTo>
                <a:pt x="0" y="0"/>
              </a:moveTo>
              <a:lnTo>
                <a:pt x="0" y="39573"/>
              </a:lnTo>
            </a:path>
          </a:pathLst>
        </a:custGeom>
        <a:ln w="12192">
          <a:solidFill>
            <a:srgbClr val="000000"/>
          </a:solidFill>
        </a:ln>
      </xdr:spPr>
    </xdr:sp>
    <xdr:clientData/>
  </xdr:oneCellAnchor>
  <xdr:oneCellAnchor>
    <xdr:from>
      <xdr:col>17</xdr:col>
      <xdr:colOff>0</xdr:colOff>
      <xdr:row>106</xdr:row>
      <xdr:rowOff>0</xdr:rowOff>
    </xdr:from>
    <xdr:ext cx="0" cy="26035"/>
    <xdr:sp macro="" textlink="">
      <xdr:nvSpPr>
        <xdr:cNvPr id="35" name="Shape 3">
          <a:extLst>
            <a:ext uri="{FF2B5EF4-FFF2-40B4-BE49-F238E27FC236}">
              <a16:creationId xmlns:a16="http://schemas.microsoft.com/office/drawing/2014/main" id="{1F04B1E9-A605-48B9-874C-D9B6181F3BF1}"/>
            </a:ext>
          </a:extLst>
        </xdr:cNvPr>
        <xdr:cNvSpPr/>
      </xdr:nvSpPr>
      <xdr:spPr>
        <a:xfrm>
          <a:off x="17554575" y="32937450"/>
          <a:ext cx="0" cy="26035"/>
        </a:xfrm>
        <a:custGeom>
          <a:avLst/>
          <a:gdLst/>
          <a:ahLst/>
          <a:cxnLst/>
          <a:rect l="0" t="0" r="0" b="0"/>
          <a:pathLst>
            <a:path h="26034">
              <a:moveTo>
                <a:pt x="0" y="0"/>
              </a:moveTo>
              <a:lnTo>
                <a:pt x="0" y="25857"/>
              </a:lnTo>
            </a:path>
          </a:pathLst>
        </a:custGeom>
        <a:ln w="12191">
          <a:solidFill>
            <a:srgbClr val="000000"/>
          </a:solidFill>
        </a:ln>
      </xdr:spPr>
    </xdr:sp>
    <xdr:clientData/>
  </xdr:oneCellAnchor>
  <xdr:oneCellAnchor>
    <xdr:from>
      <xdr:col>17</xdr:col>
      <xdr:colOff>0</xdr:colOff>
      <xdr:row>106</xdr:row>
      <xdr:rowOff>0</xdr:rowOff>
    </xdr:from>
    <xdr:ext cx="0" cy="40005"/>
    <xdr:sp macro="" textlink="">
      <xdr:nvSpPr>
        <xdr:cNvPr id="36" name="Shape 4">
          <a:extLst>
            <a:ext uri="{FF2B5EF4-FFF2-40B4-BE49-F238E27FC236}">
              <a16:creationId xmlns:a16="http://schemas.microsoft.com/office/drawing/2014/main" id="{057C426A-EE77-4592-BA8F-C595F2836919}"/>
            </a:ext>
          </a:extLst>
        </xdr:cNvPr>
        <xdr:cNvSpPr/>
      </xdr:nvSpPr>
      <xdr:spPr>
        <a:xfrm>
          <a:off x="17554575" y="32937450"/>
          <a:ext cx="0" cy="40005"/>
        </a:xfrm>
        <a:custGeom>
          <a:avLst/>
          <a:gdLst/>
          <a:ahLst/>
          <a:cxnLst/>
          <a:rect l="0" t="0" r="0" b="0"/>
          <a:pathLst>
            <a:path h="40005">
              <a:moveTo>
                <a:pt x="0" y="0"/>
              </a:moveTo>
              <a:lnTo>
                <a:pt x="0" y="39573"/>
              </a:lnTo>
            </a:path>
          </a:pathLst>
        </a:custGeom>
        <a:ln w="12192">
          <a:solidFill>
            <a:srgbClr val="000000"/>
          </a:solidFill>
        </a:ln>
      </xdr:spPr>
    </xdr:sp>
    <xdr:clientData/>
  </xdr:oneCellAnchor>
  <xdr:oneCellAnchor>
    <xdr:from>
      <xdr:col>17</xdr:col>
      <xdr:colOff>0</xdr:colOff>
      <xdr:row>106</xdr:row>
      <xdr:rowOff>0</xdr:rowOff>
    </xdr:from>
    <xdr:ext cx="0" cy="26035"/>
    <xdr:sp macro="" textlink="">
      <xdr:nvSpPr>
        <xdr:cNvPr id="37" name="Shape 3">
          <a:extLst>
            <a:ext uri="{FF2B5EF4-FFF2-40B4-BE49-F238E27FC236}">
              <a16:creationId xmlns:a16="http://schemas.microsoft.com/office/drawing/2014/main" id="{38163C44-58E1-4AF5-8620-A435C701F166}"/>
            </a:ext>
          </a:extLst>
        </xdr:cNvPr>
        <xdr:cNvSpPr/>
      </xdr:nvSpPr>
      <xdr:spPr>
        <a:xfrm>
          <a:off x="17554575" y="32937450"/>
          <a:ext cx="0" cy="26035"/>
        </a:xfrm>
        <a:custGeom>
          <a:avLst/>
          <a:gdLst/>
          <a:ahLst/>
          <a:cxnLst/>
          <a:rect l="0" t="0" r="0" b="0"/>
          <a:pathLst>
            <a:path h="26034">
              <a:moveTo>
                <a:pt x="0" y="0"/>
              </a:moveTo>
              <a:lnTo>
                <a:pt x="0" y="25857"/>
              </a:lnTo>
            </a:path>
          </a:pathLst>
        </a:custGeom>
        <a:ln w="12191">
          <a:solidFill>
            <a:srgbClr val="000000"/>
          </a:solidFill>
        </a:ln>
      </xdr:spPr>
    </xdr:sp>
    <xdr:clientData/>
  </xdr:oneCellAnchor>
  <xdr:oneCellAnchor>
    <xdr:from>
      <xdr:col>17</xdr:col>
      <xdr:colOff>0</xdr:colOff>
      <xdr:row>106</xdr:row>
      <xdr:rowOff>0</xdr:rowOff>
    </xdr:from>
    <xdr:ext cx="0" cy="40005"/>
    <xdr:sp macro="" textlink="">
      <xdr:nvSpPr>
        <xdr:cNvPr id="38" name="Shape 4">
          <a:extLst>
            <a:ext uri="{FF2B5EF4-FFF2-40B4-BE49-F238E27FC236}">
              <a16:creationId xmlns:a16="http://schemas.microsoft.com/office/drawing/2014/main" id="{B416E665-247F-4189-A030-5CE8557DCDFA}"/>
            </a:ext>
          </a:extLst>
        </xdr:cNvPr>
        <xdr:cNvSpPr/>
      </xdr:nvSpPr>
      <xdr:spPr>
        <a:xfrm>
          <a:off x="17554575" y="32937450"/>
          <a:ext cx="0" cy="40005"/>
        </a:xfrm>
        <a:custGeom>
          <a:avLst/>
          <a:gdLst/>
          <a:ahLst/>
          <a:cxnLst/>
          <a:rect l="0" t="0" r="0" b="0"/>
          <a:pathLst>
            <a:path h="40005">
              <a:moveTo>
                <a:pt x="0" y="0"/>
              </a:moveTo>
              <a:lnTo>
                <a:pt x="0" y="39573"/>
              </a:lnTo>
            </a:path>
          </a:pathLst>
        </a:custGeom>
        <a:ln w="12192">
          <a:solidFill>
            <a:srgbClr val="000000"/>
          </a:solidFill>
        </a:ln>
      </xdr:spPr>
    </xdr:sp>
    <xdr:clientData/>
  </xdr:oneCellAnchor>
  <xdr:oneCellAnchor>
    <xdr:from>
      <xdr:col>17</xdr:col>
      <xdr:colOff>0</xdr:colOff>
      <xdr:row>118</xdr:row>
      <xdr:rowOff>0</xdr:rowOff>
    </xdr:from>
    <xdr:ext cx="0" cy="26035"/>
    <xdr:sp macro="" textlink="">
      <xdr:nvSpPr>
        <xdr:cNvPr id="39" name="Shape 3">
          <a:extLst>
            <a:ext uri="{FF2B5EF4-FFF2-40B4-BE49-F238E27FC236}">
              <a16:creationId xmlns:a16="http://schemas.microsoft.com/office/drawing/2014/main" id="{C44B1D5B-173D-4982-932A-9C9862DB696F}"/>
            </a:ext>
          </a:extLst>
        </xdr:cNvPr>
        <xdr:cNvSpPr/>
      </xdr:nvSpPr>
      <xdr:spPr>
        <a:xfrm>
          <a:off x="17554575" y="36985575"/>
          <a:ext cx="0" cy="26035"/>
        </a:xfrm>
        <a:custGeom>
          <a:avLst/>
          <a:gdLst/>
          <a:ahLst/>
          <a:cxnLst/>
          <a:rect l="0" t="0" r="0" b="0"/>
          <a:pathLst>
            <a:path h="26034">
              <a:moveTo>
                <a:pt x="0" y="0"/>
              </a:moveTo>
              <a:lnTo>
                <a:pt x="0" y="25857"/>
              </a:lnTo>
            </a:path>
          </a:pathLst>
        </a:custGeom>
        <a:ln w="12191">
          <a:solidFill>
            <a:srgbClr val="000000"/>
          </a:solidFill>
        </a:ln>
      </xdr:spPr>
    </xdr:sp>
    <xdr:clientData/>
  </xdr:oneCellAnchor>
  <xdr:oneCellAnchor>
    <xdr:from>
      <xdr:col>17</xdr:col>
      <xdr:colOff>0</xdr:colOff>
      <xdr:row>118</xdr:row>
      <xdr:rowOff>0</xdr:rowOff>
    </xdr:from>
    <xdr:ext cx="0" cy="40005"/>
    <xdr:sp macro="" textlink="">
      <xdr:nvSpPr>
        <xdr:cNvPr id="40" name="Shape 4">
          <a:extLst>
            <a:ext uri="{FF2B5EF4-FFF2-40B4-BE49-F238E27FC236}">
              <a16:creationId xmlns:a16="http://schemas.microsoft.com/office/drawing/2014/main" id="{D5F6051F-B37D-4802-B0DC-1907AC19BA55}"/>
            </a:ext>
          </a:extLst>
        </xdr:cNvPr>
        <xdr:cNvSpPr/>
      </xdr:nvSpPr>
      <xdr:spPr>
        <a:xfrm>
          <a:off x="17554575" y="36985575"/>
          <a:ext cx="0" cy="40005"/>
        </a:xfrm>
        <a:custGeom>
          <a:avLst/>
          <a:gdLst/>
          <a:ahLst/>
          <a:cxnLst/>
          <a:rect l="0" t="0" r="0" b="0"/>
          <a:pathLst>
            <a:path h="40005">
              <a:moveTo>
                <a:pt x="0" y="0"/>
              </a:moveTo>
              <a:lnTo>
                <a:pt x="0" y="39573"/>
              </a:lnTo>
            </a:path>
          </a:pathLst>
        </a:custGeom>
        <a:ln w="12192">
          <a:solidFill>
            <a:srgbClr val="000000"/>
          </a:solidFill>
        </a:ln>
      </xdr:spPr>
    </xdr:sp>
    <xdr:clientData/>
  </xdr:oneCellAnchor>
  <xdr:oneCellAnchor>
    <xdr:from>
      <xdr:col>17</xdr:col>
      <xdr:colOff>0</xdr:colOff>
      <xdr:row>118</xdr:row>
      <xdr:rowOff>0</xdr:rowOff>
    </xdr:from>
    <xdr:ext cx="0" cy="26035"/>
    <xdr:sp macro="" textlink="">
      <xdr:nvSpPr>
        <xdr:cNvPr id="41" name="Shape 3">
          <a:extLst>
            <a:ext uri="{FF2B5EF4-FFF2-40B4-BE49-F238E27FC236}">
              <a16:creationId xmlns:a16="http://schemas.microsoft.com/office/drawing/2014/main" id="{6575876A-843F-40B3-8416-73951DE2C042}"/>
            </a:ext>
          </a:extLst>
        </xdr:cNvPr>
        <xdr:cNvSpPr/>
      </xdr:nvSpPr>
      <xdr:spPr>
        <a:xfrm>
          <a:off x="17554575" y="36985575"/>
          <a:ext cx="0" cy="26035"/>
        </a:xfrm>
        <a:custGeom>
          <a:avLst/>
          <a:gdLst/>
          <a:ahLst/>
          <a:cxnLst/>
          <a:rect l="0" t="0" r="0" b="0"/>
          <a:pathLst>
            <a:path h="26034">
              <a:moveTo>
                <a:pt x="0" y="0"/>
              </a:moveTo>
              <a:lnTo>
                <a:pt x="0" y="25857"/>
              </a:lnTo>
            </a:path>
          </a:pathLst>
        </a:custGeom>
        <a:ln w="12191">
          <a:solidFill>
            <a:srgbClr val="000000"/>
          </a:solidFill>
        </a:ln>
      </xdr:spPr>
    </xdr:sp>
    <xdr:clientData/>
  </xdr:oneCellAnchor>
  <xdr:oneCellAnchor>
    <xdr:from>
      <xdr:col>17</xdr:col>
      <xdr:colOff>0</xdr:colOff>
      <xdr:row>118</xdr:row>
      <xdr:rowOff>0</xdr:rowOff>
    </xdr:from>
    <xdr:ext cx="0" cy="40005"/>
    <xdr:sp macro="" textlink="">
      <xdr:nvSpPr>
        <xdr:cNvPr id="42" name="Shape 4">
          <a:extLst>
            <a:ext uri="{FF2B5EF4-FFF2-40B4-BE49-F238E27FC236}">
              <a16:creationId xmlns:a16="http://schemas.microsoft.com/office/drawing/2014/main" id="{D7C95EE8-48E3-4672-8CE0-60F509DFF645}"/>
            </a:ext>
          </a:extLst>
        </xdr:cNvPr>
        <xdr:cNvSpPr/>
      </xdr:nvSpPr>
      <xdr:spPr>
        <a:xfrm>
          <a:off x="17554575" y="36985575"/>
          <a:ext cx="0" cy="40005"/>
        </a:xfrm>
        <a:custGeom>
          <a:avLst/>
          <a:gdLst/>
          <a:ahLst/>
          <a:cxnLst/>
          <a:rect l="0" t="0" r="0" b="0"/>
          <a:pathLst>
            <a:path h="40005">
              <a:moveTo>
                <a:pt x="0" y="0"/>
              </a:moveTo>
              <a:lnTo>
                <a:pt x="0" y="39573"/>
              </a:lnTo>
            </a:path>
          </a:pathLst>
        </a:custGeom>
        <a:ln w="12192">
          <a:solidFill>
            <a:srgbClr val="000000"/>
          </a:solidFill>
        </a:ln>
      </xdr:spPr>
    </xdr:sp>
    <xdr:clientData/>
  </xdr:oneCellAnchor>
  <xdr:oneCellAnchor>
    <xdr:from>
      <xdr:col>17</xdr:col>
      <xdr:colOff>0</xdr:colOff>
      <xdr:row>98</xdr:row>
      <xdr:rowOff>0</xdr:rowOff>
    </xdr:from>
    <xdr:ext cx="0" cy="26035"/>
    <xdr:sp macro="" textlink="">
      <xdr:nvSpPr>
        <xdr:cNvPr id="43" name="Shape 3">
          <a:extLst>
            <a:ext uri="{FF2B5EF4-FFF2-40B4-BE49-F238E27FC236}">
              <a16:creationId xmlns:a16="http://schemas.microsoft.com/office/drawing/2014/main" id="{4177F757-143D-4807-BFAD-041CC9EC2D70}"/>
            </a:ext>
          </a:extLst>
        </xdr:cNvPr>
        <xdr:cNvSpPr/>
      </xdr:nvSpPr>
      <xdr:spPr>
        <a:xfrm>
          <a:off x="17554575" y="30022800"/>
          <a:ext cx="0" cy="26035"/>
        </a:xfrm>
        <a:custGeom>
          <a:avLst/>
          <a:gdLst/>
          <a:ahLst/>
          <a:cxnLst/>
          <a:rect l="0" t="0" r="0" b="0"/>
          <a:pathLst>
            <a:path h="26034">
              <a:moveTo>
                <a:pt x="0" y="0"/>
              </a:moveTo>
              <a:lnTo>
                <a:pt x="0" y="25857"/>
              </a:lnTo>
            </a:path>
          </a:pathLst>
        </a:custGeom>
        <a:ln w="12191">
          <a:solidFill>
            <a:srgbClr val="000000"/>
          </a:solidFill>
        </a:ln>
      </xdr:spPr>
    </xdr:sp>
    <xdr:clientData/>
  </xdr:oneCellAnchor>
  <xdr:oneCellAnchor>
    <xdr:from>
      <xdr:col>17</xdr:col>
      <xdr:colOff>0</xdr:colOff>
      <xdr:row>98</xdr:row>
      <xdr:rowOff>0</xdr:rowOff>
    </xdr:from>
    <xdr:ext cx="0" cy="40005"/>
    <xdr:sp macro="" textlink="">
      <xdr:nvSpPr>
        <xdr:cNvPr id="44" name="Shape 4">
          <a:extLst>
            <a:ext uri="{FF2B5EF4-FFF2-40B4-BE49-F238E27FC236}">
              <a16:creationId xmlns:a16="http://schemas.microsoft.com/office/drawing/2014/main" id="{BB6D53BF-2F5B-49DA-BB2B-E821BEC0E5B7}"/>
            </a:ext>
          </a:extLst>
        </xdr:cNvPr>
        <xdr:cNvSpPr/>
      </xdr:nvSpPr>
      <xdr:spPr>
        <a:xfrm>
          <a:off x="17554575" y="30022800"/>
          <a:ext cx="0" cy="40005"/>
        </a:xfrm>
        <a:custGeom>
          <a:avLst/>
          <a:gdLst/>
          <a:ahLst/>
          <a:cxnLst/>
          <a:rect l="0" t="0" r="0" b="0"/>
          <a:pathLst>
            <a:path h="40005">
              <a:moveTo>
                <a:pt x="0" y="0"/>
              </a:moveTo>
              <a:lnTo>
                <a:pt x="0" y="39573"/>
              </a:lnTo>
            </a:path>
          </a:pathLst>
        </a:custGeom>
        <a:ln w="12192">
          <a:solidFill>
            <a:srgbClr val="000000"/>
          </a:solidFill>
        </a:ln>
      </xdr:spPr>
    </xdr:sp>
    <xdr:clientData/>
  </xdr:oneCellAnchor>
  <xdr:oneCellAnchor>
    <xdr:from>
      <xdr:col>17</xdr:col>
      <xdr:colOff>0</xdr:colOff>
      <xdr:row>63</xdr:row>
      <xdr:rowOff>0</xdr:rowOff>
    </xdr:from>
    <xdr:ext cx="0" cy="26035"/>
    <xdr:sp macro="" textlink="">
      <xdr:nvSpPr>
        <xdr:cNvPr id="45" name="Shape 3">
          <a:extLst>
            <a:ext uri="{FF2B5EF4-FFF2-40B4-BE49-F238E27FC236}">
              <a16:creationId xmlns:a16="http://schemas.microsoft.com/office/drawing/2014/main" id="{E75518A3-C61D-4540-A1EE-F3A84E8F1FFF}"/>
            </a:ext>
          </a:extLst>
        </xdr:cNvPr>
        <xdr:cNvSpPr/>
      </xdr:nvSpPr>
      <xdr:spPr>
        <a:xfrm>
          <a:off x="17554575" y="19030950"/>
          <a:ext cx="0" cy="26035"/>
        </a:xfrm>
        <a:custGeom>
          <a:avLst/>
          <a:gdLst/>
          <a:ahLst/>
          <a:cxnLst/>
          <a:rect l="0" t="0" r="0" b="0"/>
          <a:pathLst>
            <a:path h="26034">
              <a:moveTo>
                <a:pt x="0" y="0"/>
              </a:moveTo>
              <a:lnTo>
                <a:pt x="0" y="25857"/>
              </a:lnTo>
            </a:path>
          </a:pathLst>
        </a:custGeom>
        <a:ln w="12191">
          <a:solidFill>
            <a:srgbClr val="000000"/>
          </a:solidFill>
        </a:ln>
      </xdr:spPr>
    </xdr:sp>
    <xdr:clientData/>
  </xdr:oneCellAnchor>
  <xdr:oneCellAnchor>
    <xdr:from>
      <xdr:col>17</xdr:col>
      <xdr:colOff>0</xdr:colOff>
      <xdr:row>63</xdr:row>
      <xdr:rowOff>0</xdr:rowOff>
    </xdr:from>
    <xdr:ext cx="0" cy="40005"/>
    <xdr:sp macro="" textlink="">
      <xdr:nvSpPr>
        <xdr:cNvPr id="46" name="Shape 4">
          <a:extLst>
            <a:ext uri="{FF2B5EF4-FFF2-40B4-BE49-F238E27FC236}">
              <a16:creationId xmlns:a16="http://schemas.microsoft.com/office/drawing/2014/main" id="{358CD7CC-72CE-4A7A-B7A8-E84982DE0FD3}"/>
            </a:ext>
          </a:extLst>
        </xdr:cNvPr>
        <xdr:cNvSpPr/>
      </xdr:nvSpPr>
      <xdr:spPr>
        <a:xfrm>
          <a:off x="17554575" y="19030950"/>
          <a:ext cx="0" cy="40005"/>
        </a:xfrm>
        <a:custGeom>
          <a:avLst/>
          <a:gdLst/>
          <a:ahLst/>
          <a:cxnLst/>
          <a:rect l="0" t="0" r="0" b="0"/>
          <a:pathLst>
            <a:path h="40005">
              <a:moveTo>
                <a:pt x="0" y="0"/>
              </a:moveTo>
              <a:lnTo>
                <a:pt x="0" y="39573"/>
              </a:lnTo>
            </a:path>
          </a:pathLst>
        </a:custGeom>
        <a:ln w="12192">
          <a:solidFill>
            <a:srgbClr val="000000"/>
          </a:solidFill>
        </a:ln>
      </xdr:spPr>
    </xdr:sp>
    <xdr:clientData/>
  </xdr:oneCellAnchor>
  <xdr:oneCellAnchor>
    <xdr:from>
      <xdr:col>17</xdr:col>
      <xdr:colOff>0</xdr:colOff>
      <xdr:row>73</xdr:row>
      <xdr:rowOff>0</xdr:rowOff>
    </xdr:from>
    <xdr:ext cx="0" cy="26035"/>
    <xdr:sp macro="" textlink="">
      <xdr:nvSpPr>
        <xdr:cNvPr id="47" name="Shape 3">
          <a:extLst>
            <a:ext uri="{FF2B5EF4-FFF2-40B4-BE49-F238E27FC236}">
              <a16:creationId xmlns:a16="http://schemas.microsoft.com/office/drawing/2014/main" id="{9E15EFBC-A442-4C1B-82EE-B1508FE35E4E}"/>
            </a:ext>
          </a:extLst>
        </xdr:cNvPr>
        <xdr:cNvSpPr/>
      </xdr:nvSpPr>
      <xdr:spPr>
        <a:xfrm>
          <a:off x="17554575" y="21726525"/>
          <a:ext cx="0" cy="26035"/>
        </a:xfrm>
        <a:custGeom>
          <a:avLst/>
          <a:gdLst/>
          <a:ahLst/>
          <a:cxnLst/>
          <a:rect l="0" t="0" r="0" b="0"/>
          <a:pathLst>
            <a:path h="26034">
              <a:moveTo>
                <a:pt x="0" y="0"/>
              </a:moveTo>
              <a:lnTo>
                <a:pt x="0" y="25857"/>
              </a:lnTo>
            </a:path>
          </a:pathLst>
        </a:custGeom>
        <a:ln w="12191">
          <a:solidFill>
            <a:srgbClr val="000000"/>
          </a:solidFill>
        </a:ln>
      </xdr:spPr>
    </xdr:sp>
    <xdr:clientData/>
  </xdr:oneCellAnchor>
  <xdr:oneCellAnchor>
    <xdr:from>
      <xdr:col>17</xdr:col>
      <xdr:colOff>0</xdr:colOff>
      <xdr:row>73</xdr:row>
      <xdr:rowOff>0</xdr:rowOff>
    </xdr:from>
    <xdr:ext cx="0" cy="40005"/>
    <xdr:sp macro="" textlink="">
      <xdr:nvSpPr>
        <xdr:cNvPr id="48" name="Shape 4">
          <a:extLst>
            <a:ext uri="{FF2B5EF4-FFF2-40B4-BE49-F238E27FC236}">
              <a16:creationId xmlns:a16="http://schemas.microsoft.com/office/drawing/2014/main" id="{CF539171-93AD-462D-A3FB-C7E556075105}"/>
            </a:ext>
          </a:extLst>
        </xdr:cNvPr>
        <xdr:cNvSpPr/>
      </xdr:nvSpPr>
      <xdr:spPr>
        <a:xfrm>
          <a:off x="17554575" y="21726525"/>
          <a:ext cx="0" cy="40005"/>
        </a:xfrm>
        <a:custGeom>
          <a:avLst/>
          <a:gdLst/>
          <a:ahLst/>
          <a:cxnLst/>
          <a:rect l="0" t="0" r="0" b="0"/>
          <a:pathLst>
            <a:path h="40005">
              <a:moveTo>
                <a:pt x="0" y="0"/>
              </a:moveTo>
              <a:lnTo>
                <a:pt x="0" y="39573"/>
              </a:lnTo>
            </a:path>
          </a:pathLst>
        </a:custGeom>
        <a:ln w="12192">
          <a:solidFill>
            <a:srgbClr val="000000"/>
          </a:solidFill>
        </a:ln>
      </xdr:spPr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AULA/EMEI%20MUNDO%20ENCANTADO/ATUALIZADO%2009.08.2021%20-%20Protocolo%202021.07.34856/Or&#231;amento%20mundo%20encantado%2009.08.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TERIAL + MÃO DE OBRA 09.08.21"/>
      <sheetName val="CRONOGRAMA 09.08.2021"/>
      <sheetName val="MATERIAL + MÃO DE OBRA"/>
      <sheetName val="Memorial"/>
      <sheetName val="Composições Próprias"/>
      <sheetName val="Qntativo louças e portas"/>
      <sheetName val="CRONOGRAMA"/>
    </sheetNames>
    <sheetDataSet>
      <sheetData sheetId="0"/>
      <sheetData sheetId="1"/>
      <sheetData sheetId="2"/>
      <sheetData sheetId="3">
        <row r="8">
          <cell r="E8">
            <v>145</v>
          </cell>
        </row>
        <row r="10">
          <cell r="E10">
            <v>21</v>
          </cell>
        </row>
        <row r="12">
          <cell r="E12">
            <v>35.28</v>
          </cell>
        </row>
        <row r="14">
          <cell r="E14">
            <v>12.775499999999999</v>
          </cell>
        </row>
        <row r="17">
          <cell r="E17">
            <v>29</v>
          </cell>
        </row>
        <row r="23">
          <cell r="E23">
            <v>145</v>
          </cell>
        </row>
        <row r="25">
          <cell r="E25">
            <v>145</v>
          </cell>
        </row>
        <row r="28">
          <cell r="E28">
            <v>163</v>
          </cell>
        </row>
        <row r="32">
          <cell r="E32">
            <v>136</v>
          </cell>
        </row>
        <row r="35">
          <cell r="E35">
            <v>145</v>
          </cell>
        </row>
        <row r="42">
          <cell r="E42">
            <v>14</v>
          </cell>
        </row>
        <row r="44">
          <cell r="E44">
            <v>7</v>
          </cell>
        </row>
        <row r="46">
          <cell r="E46">
            <v>6</v>
          </cell>
        </row>
        <row r="51">
          <cell r="E51">
            <v>2</v>
          </cell>
        </row>
        <row r="53">
          <cell r="E53">
            <v>11</v>
          </cell>
        </row>
        <row r="57">
          <cell r="E57">
            <v>0.76</v>
          </cell>
        </row>
        <row r="59">
          <cell r="E59">
            <v>88.78</v>
          </cell>
        </row>
        <row r="61">
          <cell r="E61">
            <v>76</v>
          </cell>
        </row>
        <row r="64">
          <cell r="E64">
            <v>24</v>
          </cell>
        </row>
        <row r="66">
          <cell r="E66">
            <v>0.24000000000000005</v>
          </cell>
        </row>
        <row r="68">
          <cell r="E68">
            <v>1.6559999999999999</v>
          </cell>
        </row>
        <row r="70">
          <cell r="E70">
            <v>16.126880000000003</v>
          </cell>
        </row>
        <row r="72">
          <cell r="E72">
            <v>58.738399999999999</v>
          </cell>
        </row>
        <row r="74">
          <cell r="E74">
            <v>14.28</v>
          </cell>
        </row>
        <row r="77">
          <cell r="E77">
            <v>15.680000000000001</v>
          </cell>
        </row>
        <row r="79">
          <cell r="E79">
            <v>11.728640000000002</v>
          </cell>
        </row>
        <row r="81">
          <cell r="E81">
            <v>41.462399999999995</v>
          </cell>
        </row>
        <row r="83">
          <cell r="E83">
            <v>2.3279999999999998</v>
          </cell>
        </row>
        <row r="85">
          <cell r="E85">
            <v>5.3</v>
          </cell>
        </row>
        <row r="87">
          <cell r="E87">
            <v>16.126880000000003</v>
          </cell>
        </row>
        <row r="89">
          <cell r="E89">
            <v>59.231999999999999</v>
          </cell>
        </row>
        <row r="91">
          <cell r="E91">
            <v>20</v>
          </cell>
        </row>
        <row r="94">
          <cell r="E94">
            <v>6.46</v>
          </cell>
        </row>
        <row r="96">
          <cell r="E96">
            <v>3.8</v>
          </cell>
        </row>
        <row r="98">
          <cell r="E98">
            <v>31.6</v>
          </cell>
        </row>
        <row r="100">
          <cell r="E100">
            <v>31.6</v>
          </cell>
        </row>
        <row r="102">
          <cell r="E102">
            <v>31.6</v>
          </cell>
        </row>
        <row r="104">
          <cell r="E104">
            <v>31.6</v>
          </cell>
        </row>
        <row r="107">
          <cell r="E107">
            <v>38</v>
          </cell>
        </row>
        <row r="109">
          <cell r="E109">
            <v>14.440000000000001</v>
          </cell>
        </row>
        <row r="111">
          <cell r="E111">
            <v>5.32</v>
          </cell>
        </row>
        <row r="116">
          <cell r="E116">
            <v>76</v>
          </cell>
        </row>
        <row r="118">
          <cell r="E118">
            <v>76</v>
          </cell>
        </row>
        <row r="121">
          <cell r="E121">
            <v>10</v>
          </cell>
        </row>
        <row r="123">
          <cell r="E123">
            <v>1</v>
          </cell>
        </row>
        <row r="125">
          <cell r="E125">
            <v>6.8</v>
          </cell>
        </row>
        <row r="127">
          <cell r="E127">
            <v>1</v>
          </cell>
        </row>
        <row r="130">
          <cell r="E130">
            <v>8</v>
          </cell>
        </row>
        <row r="132">
          <cell r="E132">
            <v>14</v>
          </cell>
        </row>
        <row r="138">
          <cell r="E138">
            <v>125</v>
          </cell>
        </row>
        <row r="149">
          <cell r="E149">
            <v>0.24299999999999999</v>
          </cell>
        </row>
        <row r="151">
          <cell r="E151">
            <v>1.2800000000000002</v>
          </cell>
        </row>
        <row r="153">
          <cell r="E153">
            <v>7.2</v>
          </cell>
        </row>
        <row r="155">
          <cell r="E155">
            <v>1.2800000000000002</v>
          </cell>
        </row>
      </sheetData>
      <sheetData sheetId="4">
        <row r="10">
          <cell r="I10">
            <v>292.99999999999994</v>
          </cell>
          <cell r="J10">
            <v>73.249999999999986</v>
          </cell>
        </row>
        <row r="17">
          <cell r="I17">
            <v>14.303788000000001</v>
          </cell>
          <cell r="J17">
            <v>10.904202999999999</v>
          </cell>
        </row>
        <row r="28">
          <cell r="I28">
            <v>39.487519999999996</v>
          </cell>
          <cell r="J28">
            <v>24.167088999999997</v>
          </cell>
        </row>
        <row r="38">
          <cell r="I38">
            <v>73.413810000000012</v>
          </cell>
          <cell r="J38">
            <v>28.822935000000001</v>
          </cell>
        </row>
        <row r="49">
          <cell r="I49">
            <v>560.93299999999999</v>
          </cell>
          <cell r="J49">
            <v>13.22603</v>
          </cell>
        </row>
        <row r="59">
          <cell r="I59">
            <v>83.752982608695646</v>
          </cell>
          <cell r="J59">
            <v>22.366800000000001</v>
          </cell>
        </row>
        <row r="67">
          <cell r="I67">
            <v>1.6581599999999999</v>
          </cell>
          <cell r="J67">
            <v>6.1082699999999992</v>
          </cell>
        </row>
        <row r="76">
          <cell r="I76">
            <v>1.4002600000000001</v>
          </cell>
          <cell r="J76">
            <v>8.5906599999999997</v>
          </cell>
        </row>
        <row r="101">
          <cell r="I101">
            <v>1448.3266666666666</v>
          </cell>
          <cell r="J101">
            <v>1024.2</v>
          </cell>
        </row>
        <row r="107">
          <cell r="I107">
            <v>4294.8</v>
          </cell>
        </row>
      </sheetData>
      <sheetData sheetId="5">
        <row r="16">
          <cell r="J16">
            <v>8</v>
          </cell>
        </row>
      </sheetData>
      <sheetData sheetId="6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A67F31-C063-4942-B323-CBB81BD3F57F}">
  <sheetPr>
    <pageSetUpPr fitToPage="1"/>
  </sheetPr>
  <dimension ref="B1:AR264"/>
  <sheetViews>
    <sheetView tabSelected="1" zoomScale="80" zoomScaleNormal="80" workbookViewId="0">
      <pane ySplit="7" topLeftCell="A50" activePane="bottomLeft" state="frozen"/>
      <selection pane="bottomLeft" activeCell="R99" sqref="R99"/>
    </sheetView>
  </sheetViews>
  <sheetFormatPr defaultRowHeight="12.75" x14ac:dyDescent="0.25"/>
  <cols>
    <col min="1" max="1" width="3.7109375" style="3" customWidth="1"/>
    <col min="2" max="2" width="8.42578125" style="59" customWidth="1"/>
    <col min="3" max="3" width="9.85546875" style="3" customWidth="1"/>
    <col min="4" max="4" width="25.140625" style="3" customWidth="1"/>
    <col min="5" max="5" width="2.85546875" style="3" customWidth="1"/>
    <col min="6" max="6" width="26.140625" style="3" customWidth="1"/>
    <col min="7" max="7" width="54.85546875" style="3" customWidth="1"/>
    <col min="8" max="8" width="10.85546875" style="60" customWidth="1"/>
    <col min="9" max="9" width="8.85546875" style="6" customWidth="1"/>
    <col min="10" max="12" width="13.7109375" style="61" customWidth="1"/>
    <col min="13" max="13" width="15.85546875" style="61" customWidth="1"/>
    <col min="14" max="14" width="10.5703125" style="61" customWidth="1"/>
    <col min="15" max="16" width="14.7109375" style="61" customWidth="1"/>
    <col min="17" max="17" width="15.5703125" style="61" customWidth="1"/>
    <col min="18" max="18" width="50.5703125" style="3" customWidth="1"/>
    <col min="19" max="20" width="11.5703125" style="3" customWidth="1"/>
    <col min="21" max="21" width="11.140625" style="3" customWidth="1"/>
    <col min="22" max="16384" width="9.140625" style="3"/>
  </cols>
  <sheetData>
    <row r="1" spans="2:44" ht="24" customHeight="1" x14ac:dyDescent="0.25">
      <c r="B1" s="84" t="s">
        <v>0</v>
      </c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6"/>
      <c r="R1" s="1"/>
      <c r="S1" s="2"/>
      <c r="T1" s="2"/>
      <c r="U1" s="2"/>
      <c r="V1" s="2"/>
      <c r="W1" s="2"/>
      <c r="X1" s="2"/>
      <c r="Y1" s="2"/>
      <c r="Z1" s="2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</row>
    <row r="2" spans="2:44" ht="23.25" customHeight="1" x14ac:dyDescent="0.25">
      <c r="B2" s="87" t="s">
        <v>1</v>
      </c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9"/>
      <c r="R2" s="1"/>
      <c r="S2" s="2"/>
      <c r="T2" s="2"/>
      <c r="U2" s="2"/>
      <c r="V2" s="2"/>
      <c r="W2" s="2"/>
      <c r="X2" s="2"/>
      <c r="Y2" s="2"/>
      <c r="Z2" s="2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</row>
    <row r="3" spans="2:44" ht="22.5" customHeight="1" x14ac:dyDescent="0.25">
      <c r="B3" s="90" t="s">
        <v>2</v>
      </c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2"/>
      <c r="R3" s="1"/>
      <c r="S3" s="2"/>
      <c r="T3" s="2"/>
      <c r="U3" s="2"/>
      <c r="V3" s="2"/>
      <c r="W3" s="2"/>
      <c r="X3" s="2"/>
      <c r="Y3" s="2"/>
      <c r="Z3" s="2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</row>
    <row r="4" spans="2:44" ht="22.5" customHeight="1" x14ac:dyDescent="0.25">
      <c r="B4" s="93" t="s">
        <v>3</v>
      </c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5"/>
      <c r="R4" s="1"/>
      <c r="S4" s="2"/>
      <c r="T4" s="2"/>
      <c r="U4" s="2"/>
      <c r="V4" s="2"/>
      <c r="W4" s="2"/>
      <c r="X4" s="2"/>
      <c r="Y4" s="2"/>
      <c r="Z4" s="2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</row>
    <row r="5" spans="2:44" ht="14.25" customHeight="1" x14ac:dyDescent="0.25">
      <c r="B5" s="96"/>
      <c r="C5" s="97"/>
      <c r="D5" s="97"/>
      <c r="E5" s="97"/>
      <c r="F5" s="97"/>
      <c r="G5" s="97"/>
      <c r="H5" s="97"/>
      <c r="I5" s="97"/>
      <c r="J5" s="97"/>
      <c r="K5" s="97"/>
      <c r="L5" s="97"/>
      <c r="M5" s="97"/>
      <c r="N5" s="97"/>
      <c r="O5" s="97"/>
      <c r="P5" s="97"/>
      <c r="Q5" s="98"/>
      <c r="R5" s="1"/>
      <c r="S5" s="2"/>
      <c r="T5" s="2"/>
      <c r="U5" s="2"/>
      <c r="V5" s="2"/>
      <c r="W5" s="2"/>
      <c r="X5" s="2"/>
      <c r="Y5" s="2"/>
      <c r="Z5" s="2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</row>
    <row r="6" spans="2:44" ht="15.95" customHeight="1" x14ac:dyDescent="0.25">
      <c r="B6" s="99" t="s">
        <v>4</v>
      </c>
      <c r="C6" s="99" t="s">
        <v>5</v>
      </c>
      <c r="D6" s="99" t="s">
        <v>6</v>
      </c>
      <c r="E6" s="99"/>
      <c r="F6" s="99"/>
      <c r="G6" s="99"/>
      <c r="H6" s="99" t="s">
        <v>7</v>
      </c>
      <c r="I6" s="99" t="s">
        <v>8</v>
      </c>
      <c r="J6" s="83" t="s">
        <v>9</v>
      </c>
      <c r="K6" s="83"/>
      <c r="L6" s="83"/>
      <c r="M6" s="83" t="s">
        <v>10</v>
      </c>
      <c r="N6" s="83" t="s">
        <v>11</v>
      </c>
      <c r="O6" s="83" t="s">
        <v>12</v>
      </c>
      <c r="P6" s="83"/>
      <c r="Q6" s="83"/>
      <c r="R6" s="1"/>
      <c r="S6" s="2"/>
      <c r="T6" s="2"/>
      <c r="U6" s="2"/>
      <c r="V6" s="2"/>
      <c r="W6" s="2"/>
      <c r="X6" s="2"/>
      <c r="Y6" s="2"/>
      <c r="Z6" s="2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</row>
    <row r="7" spans="2:44" s="6" customFormat="1" ht="50.25" customHeight="1" x14ac:dyDescent="0.25">
      <c r="B7" s="99"/>
      <c r="C7" s="99"/>
      <c r="D7" s="99"/>
      <c r="E7" s="99"/>
      <c r="F7" s="99"/>
      <c r="G7" s="99"/>
      <c r="H7" s="99"/>
      <c r="I7" s="99"/>
      <c r="J7" s="4" t="s">
        <v>13</v>
      </c>
      <c r="K7" s="4" t="s">
        <v>14</v>
      </c>
      <c r="L7" s="4" t="s">
        <v>15</v>
      </c>
      <c r="M7" s="83"/>
      <c r="N7" s="83"/>
      <c r="O7" s="4" t="s">
        <v>16</v>
      </c>
      <c r="P7" s="4" t="s">
        <v>17</v>
      </c>
      <c r="Q7" s="4" t="s">
        <v>18</v>
      </c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</row>
    <row r="8" spans="2:44" ht="20.25" customHeight="1" x14ac:dyDescent="0.25">
      <c r="B8" s="7">
        <v>1</v>
      </c>
      <c r="C8" s="8" t="s">
        <v>19</v>
      </c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9"/>
      <c r="R8" s="10"/>
      <c r="S8" s="10"/>
      <c r="T8" s="10"/>
      <c r="U8" s="10"/>
      <c r="V8" s="10"/>
      <c r="W8" s="10"/>
      <c r="X8" s="10"/>
      <c r="Y8" s="10"/>
      <c r="Z8" s="2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</row>
    <row r="9" spans="2:44" s="20" customFormat="1" ht="19.5" customHeight="1" x14ac:dyDescent="0.25">
      <c r="B9" s="11" t="s">
        <v>20</v>
      </c>
      <c r="C9" s="12" t="s">
        <v>21</v>
      </c>
      <c r="D9" s="70" t="s">
        <v>22</v>
      </c>
      <c r="E9" s="71"/>
      <c r="F9" s="71"/>
      <c r="G9" s="72"/>
      <c r="H9" s="13">
        <v>3</v>
      </c>
      <c r="I9" s="14" t="s">
        <v>23</v>
      </c>
      <c r="J9" s="15">
        <f>'[1]Composições Próprias'!I10</f>
        <v>292.99999999999994</v>
      </c>
      <c r="K9" s="15">
        <f>'[1]Composições Próprias'!J10</f>
        <v>73.249999999999986</v>
      </c>
      <c r="L9" s="15">
        <f>J9+K9</f>
        <v>366.24999999999994</v>
      </c>
      <c r="M9" s="16">
        <f>ROUND(L9*H9,2)</f>
        <v>1098.75</v>
      </c>
      <c r="N9" s="17">
        <v>0.24390000000000001</v>
      </c>
      <c r="O9" s="16">
        <f>ROUND((1+N9)*H9*J9,2)</f>
        <v>1093.3900000000001</v>
      </c>
      <c r="P9" s="16">
        <f>ROUND((1+N9)*H9*K9,2)</f>
        <v>273.35000000000002</v>
      </c>
      <c r="Q9" s="16">
        <f>ROUND(O9+P9,2)</f>
        <v>1366.74</v>
      </c>
      <c r="R9" s="10"/>
      <c r="S9" s="10"/>
      <c r="T9" s="10"/>
      <c r="U9" s="10"/>
      <c r="V9" s="10"/>
      <c r="W9" s="10"/>
      <c r="X9" s="10"/>
      <c r="Y9" s="10"/>
      <c r="Z9" s="18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9"/>
    </row>
    <row r="10" spans="2:44" ht="20.25" customHeight="1" x14ac:dyDescent="0.25">
      <c r="B10" s="77" t="s">
        <v>24</v>
      </c>
      <c r="C10" s="78"/>
      <c r="D10" s="78"/>
      <c r="E10" s="78"/>
      <c r="F10" s="78"/>
      <c r="G10" s="78"/>
      <c r="H10" s="78"/>
      <c r="I10" s="78"/>
      <c r="J10" s="78"/>
      <c r="K10" s="78"/>
      <c r="L10" s="78"/>
      <c r="M10" s="78"/>
      <c r="N10" s="78"/>
      <c r="O10" s="21">
        <f>SUM(O8:O9)</f>
        <v>1093.3900000000001</v>
      </c>
      <c r="P10" s="21">
        <f>SUM(P8:P9)</f>
        <v>273.35000000000002</v>
      </c>
      <c r="Q10" s="21">
        <f>SUM(Q8:Q9)</f>
        <v>1366.74</v>
      </c>
      <c r="R10" s="10"/>
      <c r="S10" s="10"/>
      <c r="T10" s="10"/>
      <c r="U10" s="10"/>
      <c r="V10" s="10"/>
      <c r="W10" s="10"/>
      <c r="X10" s="10"/>
      <c r="Y10" s="10"/>
      <c r="Z10" s="2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</row>
    <row r="11" spans="2:44" ht="20.25" customHeight="1" x14ac:dyDescent="0.25">
      <c r="B11" s="81" t="s">
        <v>25</v>
      </c>
      <c r="C11" s="82"/>
      <c r="D11" s="82"/>
      <c r="E11" s="8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3"/>
      <c r="R11" s="10"/>
      <c r="S11" s="10"/>
      <c r="T11" s="10"/>
      <c r="U11" s="10"/>
      <c r="V11" s="10"/>
      <c r="W11" s="10"/>
      <c r="X11" s="10"/>
      <c r="Y11" s="10"/>
      <c r="Z11" s="2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</row>
    <row r="12" spans="2:44" ht="20.25" customHeight="1" x14ac:dyDescent="0.25">
      <c r="B12" s="24">
        <v>2</v>
      </c>
      <c r="C12" s="8" t="s">
        <v>26</v>
      </c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9"/>
      <c r="R12" s="10"/>
      <c r="S12" s="10"/>
      <c r="T12" s="10"/>
      <c r="U12" s="10"/>
      <c r="V12" s="10"/>
      <c r="W12" s="10"/>
      <c r="X12" s="10"/>
      <c r="Y12" s="10"/>
      <c r="Z12" s="2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</row>
    <row r="13" spans="2:44" s="20" customFormat="1" ht="21" customHeight="1" x14ac:dyDescent="0.25">
      <c r="B13" s="11" t="s">
        <v>27</v>
      </c>
      <c r="C13" s="25">
        <v>97633</v>
      </c>
      <c r="D13" s="76" t="s">
        <v>28</v>
      </c>
      <c r="E13" s="76"/>
      <c r="F13" s="76"/>
      <c r="G13" s="76"/>
      <c r="H13" s="13">
        <f>[1]Memorial!E8</f>
        <v>145</v>
      </c>
      <c r="I13" s="14" t="s">
        <v>29</v>
      </c>
      <c r="J13" s="15">
        <v>4.09</v>
      </c>
      <c r="K13" s="15">
        <v>13.48</v>
      </c>
      <c r="L13" s="15">
        <f>J13+K13</f>
        <v>17.57</v>
      </c>
      <c r="M13" s="16">
        <f>ROUND(L13*H13,2)</f>
        <v>2547.65</v>
      </c>
      <c r="N13" s="17">
        <v>0.24390000000000001</v>
      </c>
      <c r="O13" s="16">
        <f>ROUND((1+N13)*H13*J13,2)</f>
        <v>737.69</v>
      </c>
      <c r="P13" s="16">
        <f>ROUND((1+N13)*H13*K13,2)</f>
        <v>2431.33</v>
      </c>
      <c r="Q13" s="16">
        <f>ROUND(O13+P13,2)</f>
        <v>3169.02</v>
      </c>
      <c r="R13" s="26"/>
      <c r="S13" s="10"/>
      <c r="T13" s="10"/>
      <c r="U13" s="10"/>
      <c r="V13" s="10"/>
      <c r="W13" s="10"/>
      <c r="X13" s="10"/>
      <c r="Y13" s="10"/>
      <c r="Z13" s="18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  <c r="AR13" s="19"/>
    </row>
    <row r="14" spans="2:44" s="20" customFormat="1" ht="21" customHeight="1" x14ac:dyDescent="0.25">
      <c r="B14" s="11" t="s">
        <v>30</v>
      </c>
      <c r="C14" s="25">
        <v>97663</v>
      </c>
      <c r="D14" s="76" t="s">
        <v>31</v>
      </c>
      <c r="E14" s="76"/>
      <c r="F14" s="76"/>
      <c r="G14" s="76"/>
      <c r="H14" s="13">
        <f>[1]Memorial!E10</f>
        <v>21</v>
      </c>
      <c r="I14" s="14" t="s">
        <v>32</v>
      </c>
      <c r="J14" s="15">
        <v>2.09</v>
      </c>
      <c r="K14" s="15">
        <v>7.37</v>
      </c>
      <c r="L14" s="15">
        <f>J14+K14</f>
        <v>9.4600000000000009</v>
      </c>
      <c r="M14" s="16">
        <f>ROUND(L14*H14,2)</f>
        <v>198.66</v>
      </c>
      <c r="N14" s="17">
        <v>0.24390000000000001</v>
      </c>
      <c r="O14" s="16">
        <f>ROUND((1+N14)*H14*J14,2)</f>
        <v>54.59</v>
      </c>
      <c r="P14" s="16">
        <f>ROUND((1+N14)*H14*K14,2)</f>
        <v>192.52</v>
      </c>
      <c r="Q14" s="16">
        <f>ROUND(O14+P14,2)</f>
        <v>247.11</v>
      </c>
      <c r="R14" s="27"/>
      <c r="S14" s="10"/>
      <c r="T14" s="10"/>
      <c r="U14" s="10"/>
      <c r="V14" s="10"/>
      <c r="W14" s="10"/>
      <c r="X14" s="10"/>
      <c r="Y14" s="10"/>
      <c r="Z14" s="18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  <c r="AR14" s="19"/>
    </row>
    <row r="15" spans="2:44" s="20" customFormat="1" ht="21" customHeight="1" x14ac:dyDescent="0.25">
      <c r="B15" s="11" t="s">
        <v>33</v>
      </c>
      <c r="C15" s="12">
        <v>97644</v>
      </c>
      <c r="D15" s="76" t="s">
        <v>34</v>
      </c>
      <c r="E15" s="76"/>
      <c r="F15" s="76"/>
      <c r="G15" s="76"/>
      <c r="H15" s="13">
        <f>[1]Memorial!E12</f>
        <v>35.28</v>
      </c>
      <c r="I15" s="14" t="s">
        <v>29</v>
      </c>
      <c r="J15" s="15">
        <v>1.61</v>
      </c>
      <c r="K15" s="15">
        <v>5.52</v>
      </c>
      <c r="L15" s="15">
        <f>J15+K15</f>
        <v>7.13</v>
      </c>
      <c r="M15" s="16">
        <f>ROUND(L15*H15,2)</f>
        <v>251.55</v>
      </c>
      <c r="N15" s="17">
        <v>0.24390000000000001</v>
      </c>
      <c r="O15" s="16">
        <f>ROUND((1+N15)*H15*J15,2)</f>
        <v>70.650000000000006</v>
      </c>
      <c r="P15" s="16">
        <f>ROUND((1+N15)*H15*K15,2)</f>
        <v>242.24</v>
      </c>
      <c r="Q15" s="16">
        <f>ROUND(O15+P15,2)</f>
        <v>312.89</v>
      </c>
      <c r="R15" s="10"/>
      <c r="S15" s="10"/>
      <c r="T15" s="10"/>
      <c r="U15" s="10"/>
      <c r="V15" s="10"/>
      <c r="W15" s="10"/>
      <c r="X15" s="10"/>
      <c r="Y15" s="10"/>
      <c r="Z15" s="18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9"/>
    </row>
    <row r="16" spans="2:44" s="20" customFormat="1" ht="20.25" customHeight="1" x14ac:dyDescent="0.25">
      <c r="B16" s="11" t="s">
        <v>35</v>
      </c>
      <c r="C16" s="12">
        <v>97621</v>
      </c>
      <c r="D16" s="76" t="s">
        <v>36</v>
      </c>
      <c r="E16" s="76"/>
      <c r="F16" s="76"/>
      <c r="G16" s="76"/>
      <c r="H16" s="13">
        <f>[1]Memorial!E14</f>
        <v>12.775499999999999</v>
      </c>
      <c r="I16" s="14" t="s">
        <v>37</v>
      </c>
      <c r="J16" s="15">
        <v>22.08</v>
      </c>
      <c r="K16" s="15">
        <v>69.069999999999993</v>
      </c>
      <c r="L16" s="15">
        <f>J16+K16</f>
        <v>91.149999999999991</v>
      </c>
      <c r="M16" s="16">
        <f>ROUND(L16*H16,2)</f>
        <v>1164.49</v>
      </c>
      <c r="N16" s="17">
        <v>0.24390000000000001</v>
      </c>
      <c r="O16" s="16">
        <f>ROUND((1+N16)*H16*J16,2)</f>
        <v>350.88</v>
      </c>
      <c r="P16" s="16">
        <f>ROUND((1+N16)*H16*K16,2)</f>
        <v>1097.6199999999999</v>
      </c>
      <c r="Q16" s="16">
        <f>ROUND(O16+P16,2)</f>
        <v>1448.5</v>
      </c>
      <c r="R16" s="10"/>
      <c r="S16" s="10"/>
      <c r="T16" s="10"/>
      <c r="U16" s="10"/>
      <c r="V16" s="10"/>
      <c r="W16" s="10"/>
      <c r="X16" s="10"/>
      <c r="Y16" s="10"/>
      <c r="Z16" s="18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  <c r="AR16" s="19"/>
    </row>
    <row r="17" spans="2:44" ht="20.25" customHeight="1" x14ac:dyDescent="0.25">
      <c r="B17" s="77" t="s">
        <v>38</v>
      </c>
      <c r="C17" s="78"/>
      <c r="D17" s="78"/>
      <c r="E17" s="78"/>
      <c r="F17" s="78"/>
      <c r="G17" s="78"/>
      <c r="H17" s="78"/>
      <c r="I17" s="78"/>
      <c r="J17" s="78"/>
      <c r="K17" s="78"/>
      <c r="L17" s="78"/>
      <c r="M17" s="78"/>
      <c r="N17" s="78"/>
      <c r="O17" s="21">
        <f>SUM(O13:O16)</f>
        <v>1213.81</v>
      </c>
      <c r="P17" s="21">
        <f>SUM(P13:P16)</f>
        <v>3963.71</v>
      </c>
      <c r="Q17" s="21">
        <f>SUM(Q13:Q16)</f>
        <v>5177.5200000000004</v>
      </c>
      <c r="R17" s="10"/>
      <c r="S17" s="10"/>
      <c r="T17" s="10"/>
      <c r="U17" s="10"/>
      <c r="V17" s="10"/>
      <c r="W17" s="10"/>
      <c r="X17" s="10"/>
      <c r="Y17" s="10"/>
      <c r="Z17" s="2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</row>
    <row r="18" spans="2:44" ht="20.25" customHeight="1" x14ac:dyDescent="0.25">
      <c r="B18" s="24">
        <v>3</v>
      </c>
      <c r="C18" s="8" t="s">
        <v>39</v>
      </c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9"/>
      <c r="R18" s="10"/>
      <c r="S18" s="10"/>
      <c r="T18" s="10"/>
      <c r="U18" s="10"/>
      <c r="V18" s="10"/>
      <c r="W18" s="10"/>
      <c r="X18" s="10"/>
      <c r="Y18" s="10"/>
      <c r="Z18" s="2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</row>
    <row r="19" spans="2:44" s="20" customFormat="1" ht="31.5" customHeight="1" x14ac:dyDescent="0.25">
      <c r="B19" s="11" t="s">
        <v>40</v>
      </c>
      <c r="C19" s="25">
        <v>94319</v>
      </c>
      <c r="D19" s="70" t="s">
        <v>41</v>
      </c>
      <c r="E19" s="71"/>
      <c r="F19" s="71"/>
      <c r="G19" s="72"/>
      <c r="H19" s="13">
        <f>[1]Memorial!E17</f>
        <v>29</v>
      </c>
      <c r="I19" s="14" t="s">
        <v>29</v>
      </c>
      <c r="J19" s="15">
        <v>21.3</v>
      </c>
      <c r="K19" s="15">
        <v>19.48</v>
      </c>
      <c r="L19" s="15">
        <f>J19+K19</f>
        <v>40.78</v>
      </c>
      <c r="M19" s="16">
        <f>ROUND(L19*H19,2)</f>
        <v>1182.6199999999999</v>
      </c>
      <c r="N19" s="17">
        <v>0.24390000000000001</v>
      </c>
      <c r="O19" s="16">
        <f>ROUND((1+N19)*H19*J19,2)</f>
        <v>768.36</v>
      </c>
      <c r="P19" s="16">
        <f>ROUND((1+N19)*H19*K19,2)</f>
        <v>702.7</v>
      </c>
      <c r="Q19" s="16">
        <f>ROUND(O19+P19,2)</f>
        <v>1471.06</v>
      </c>
      <c r="R19" s="10"/>
      <c r="S19" s="10"/>
      <c r="T19" s="10"/>
      <c r="U19" s="10"/>
      <c r="V19" s="10"/>
      <c r="W19" s="10"/>
      <c r="X19" s="10"/>
      <c r="Y19" s="10"/>
      <c r="Z19" s="18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  <c r="AR19" s="19"/>
    </row>
    <row r="20" spans="2:44" s="20" customFormat="1" ht="31.5" customHeight="1" x14ac:dyDescent="0.25">
      <c r="B20" s="11" t="s">
        <v>42</v>
      </c>
      <c r="C20" s="25">
        <v>100324</v>
      </c>
      <c r="D20" s="76" t="s">
        <v>43</v>
      </c>
      <c r="E20" s="76"/>
      <c r="F20" s="76"/>
      <c r="G20" s="76"/>
      <c r="H20" s="13">
        <f>H19*0.05</f>
        <v>1.4500000000000002</v>
      </c>
      <c r="I20" s="14" t="s">
        <v>37</v>
      </c>
      <c r="J20" s="15">
        <v>68.88</v>
      </c>
      <c r="K20" s="15">
        <v>21.29</v>
      </c>
      <c r="L20" s="15">
        <f>J20+K20</f>
        <v>90.169999999999987</v>
      </c>
      <c r="M20" s="16">
        <f>ROUND(L20*H20,2)</f>
        <v>130.75</v>
      </c>
      <c r="N20" s="17">
        <v>0.24390000000000001</v>
      </c>
      <c r="O20" s="16">
        <f>ROUND((1+N20)*H20*J20,2)</f>
        <v>124.24</v>
      </c>
      <c r="P20" s="16">
        <f>ROUND((1+N20)*H20*K20,2)</f>
        <v>38.4</v>
      </c>
      <c r="Q20" s="16">
        <f>ROUND(O20+P20,2)</f>
        <v>162.63999999999999</v>
      </c>
      <c r="R20" s="10"/>
      <c r="S20" s="10"/>
      <c r="T20" s="10"/>
      <c r="U20" s="10"/>
      <c r="V20" s="10"/>
      <c r="W20" s="10"/>
      <c r="X20" s="10"/>
      <c r="Y20" s="10"/>
      <c r="Z20" s="18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  <c r="AR20" s="19"/>
    </row>
    <row r="21" spans="2:44" s="20" customFormat="1" ht="21" customHeight="1" x14ac:dyDescent="0.25">
      <c r="B21" s="11" t="s">
        <v>44</v>
      </c>
      <c r="C21" s="25">
        <v>87632</v>
      </c>
      <c r="D21" s="70" t="s">
        <v>45</v>
      </c>
      <c r="E21" s="71"/>
      <c r="F21" s="71"/>
      <c r="G21" s="72"/>
      <c r="H21" s="13">
        <f>H19</f>
        <v>29</v>
      </c>
      <c r="I21" s="14" t="s">
        <v>29</v>
      </c>
      <c r="J21" s="15">
        <v>26.52</v>
      </c>
      <c r="K21" s="15">
        <v>13.67</v>
      </c>
      <c r="L21" s="15">
        <f>J21+K21</f>
        <v>40.19</v>
      </c>
      <c r="M21" s="16">
        <f>ROUND(L21*H21,2)</f>
        <v>1165.51</v>
      </c>
      <c r="N21" s="17">
        <v>0.24390000000000001</v>
      </c>
      <c r="O21" s="16">
        <f>ROUND((1+N21)*H21*J21,2)</f>
        <v>956.66</v>
      </c>
      <c r="P21" s="16">
        <f>ROUND((1+N21)*H21*K21,2)</f>
        <v>493.12</v>
      </c>
      <c r="Q21" s="16">
        <f>ROUND(O21+P21,2)</f>
        <v>1449.78</v>
      </c>
      <c r="R21" s="26"/>
      <c r="S21" s="10"/>
      <c r="T21" s="10"/>
      <c r="U21" s="10"/>
      <c r="V21" s="10"/>
      <c r="W21" s="10"/>
      <c r="X21" s="10"/>
      <c r="Y21" s="10"/>
      <c r="Z21" s="18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9"/>
    </row>
    <row r="22" spans="2:44" s="20" customFormat="1" ht="31.5" customHeight="1" x14ac:dyDescent="0.25">
      <c r="B22" s="11" t="s">
        <v>46</v>
      </c>
      <c r="C22" s="25">
        <v>87758</v>
      </c>
      <c r="D22" s="76" t="s">
        <v>47</v>
      </c>
      <c r="E22" s="76"/>
      <c r="F22" s="76"/>
      <c r="G22" s="76"/>
      <c r="H22" s="13">
        <f>[1]Memorial!E25</f>
        <v>145</v>
      </c>
      <c r="I22" s="14" t="s">
        <v>29</v>
      </c>
      <c r="J22" s="15">
        <v>59.38</v>
      </c>
      <c r="K22" s="15">
        <v>18.059999999999999</v>
      </c>
      <c r="L22" s="15">
        <f>J22+K22</f>
        <v>77.44</v>
      </c>
      <c r="M22" s="16">
        <f>ROUND(L22*H22,2)</f>
        <v>11228.8</v>
      </c>
      <c r="N22" s="17">
        <v>0.24390000000000001</v>
      </c>
      <c r="O22" s="16">
        <f>ROUND((1+N22)*H22*J22,2)</f>
        <v>10710.1</v>
      </c>
      <c r="P22" s="16">
        <f>ROUND((1+N22)*H22*K22,2)</f>
        <v>3257.4</v>
      </c>
      <c r="Q22" s="16">
        <f>ROUND(O22+P22,2)</f>
        <v>13967.5</v>
      </c>
      <c r="R22" s="10"/>
      <c r="S22" s="10"/>
      <c r="T22" s="10"/>
      <c r="U22" s="10"/>
      <c r="V22" s="10"/>
      <c r="W22" s="10"/>
      <c r="X22" s="10"/>
      <c r="Y22" s="10"/>
      <c r="Z22" s="18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  <c r="AR22" s="19"/>
    </row>
    <row r="23" spans="2:44" s="20" customFormat="1" ht="31.5" customHeight="1" x14ac:dyDescent="0.25">
      <c r="B23" s="11" t="s">
        <v>48</v>
      </c>
      <c r="C23" s="25">
        <v>87251</v>
      </c>
      <c r="D23" s="70" t="s">
        <v>49</v>
      </c>
      <c r="E23" s="71"/>
      <c r="F23" s="71"/>
      <c r="G23" s="72"/>
      <c r="H23" s="13">
        <f>[1]Memorial!E23</f>
        <v>145</v>
      </c>
      <c r="I23" s="14" t="s">
        <v>29</v>
      </c>
      <c r="J23" s="15">
        <v>30.94</v>
      </c>
      <c r="K23" s="15">
        <v>6.15</v>
      </c>
      <c r="L23" s="15">
        <f t="shared" ref="L23" si="0">J23+K23</f>
        <v>37.090000000000003</v>
      </c>
      <c r="M23" s="16">
        <f t="shared" ref="M23" si="1">ROUND(L23*H23,2)</f>
        <v>5378.05</v>
      </c>
      <c r="N23" s="17">
        <v>0.24390000000000001</v>
      </c>
      <c r="O23" s="16">
        <f t="shared" ref="O23" si="2">ROUND((1+N23)*H23*J23,2)</f>
        <v>5580.51</v>
      </c>
      <c r="P23" s="16">
        <f t="shared" ref="P23" si="3">ROUND((1+N23)*H23*K23,2)</f>
        <v>1109.25</v>
      </c>
      <c r="Q23" s="16">
        <f>ROUND(O23+P23,2)</f>
        <v>6689.76</v>
      </c>
      <c r="R23" s="26"/>
      <c r="S23" s="10"/>
      <c r="T23" s="10"/>
      <c r="U23" s="10"/>
      <c r="V23" s="10"/>
      <c r="W23" s="10"/>
      <c r="X23" s="10"/>
      <c r="Y23" s="10"/>
      <c r="Z23" s="18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  <c r="AR23" s="19"/>
    </row>
    <row r="24" spans="2:44" ht="20.25" customHeight="1" x14ac:dyDescent="0.25">
      <c r="B24" s="77" t="s">
        <v>50</v>
      </c>
      <c r="C24" s="78"/>
      <c r="D24" s="78"/>
      <c r="E24" s="78"/>
      <c r="F24" s="78"/>
      <c r="G24" s="78"/>
      <c r="H24" s="78"/>
      <c r="I24" s="78"/>
      <c r="J24" s="78"/>
      <c r="K24" s="78"/>
      <c r="L24" s="78"/>
      <c r="M24" s="78"/>
      <c r="N24" s="78"/>
      <c r="O24" s="21">
        <f>SUM(O19:O23)</f>
        <v>18139.870000000003</v>
      </c>
      <c r="P24" s="21">
        <f>SUM(P19:P23)</f>
        <v>5600.87</v>
      </c>
      <c r="Q24" s="21">
        <f>SUM(Q19:Q23)</f>
        <v>23740.739999999998</v>
      </c>
      <c r="R24" s="10"/>
      <c r="S24" s="10"/>
      <c r="T24" s="10"/>
      <c r="U24" s="10"/>
      <c r="V24" s="10"/>
      <c r="W24" s="10"/>
      <c r="X24" s="10"/>
      <c r="Y24" s="10"/>
      <c r="Z24" s="2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 ht="20.25" customHeight="1" x14ac:dyDescent="0.25">
      <c r="B25" s="24">
        <v>4</v>
      </c>
      <c r="C25" s="8" t="s">
        <v>51</v>
      </c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9"/>
      <c r="R25" s="10"/>
      <c r="S25" s="10"/>
      <c r="T25" s="10"/>
      <c r="U25" s="10"/>
      <c r="V25" s="10"/>
      <c r="W25" s="10"/>
      <c r="X25" s="10"/>
      <c r="Y25" s="10"/>
      <c r="Z25" s="2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</row>
    <row r="26" spans="2:44" s="19" customFormat="1" ht="31.5" customHeight="1" x14ac:dyDescent="0.25">
      <c r="B26" s="11" t="s">
        <v>52</v>
      </c>
      <c r="C26" s="25">
        <v>87519</v>
      </c>
      <c r="D26" s="70" t="s">
        <v>53</v>
      </c>
      <c r="E26" s="71"/>
      <c r="F26" s="71"/>
      <c r="G26" s="72"/>
      <c r="H26" s="13">
        <f>22.18+25.03+29.12+8.84</f>
        <v>85.17</v>
      </c>
      <c r="I26" s="14" t="s">
        <v>29</v>
      </c>
      <c r="J26" s="15">
        <v>36.130000000000003</v>
      </c>
      <c r="K26" s="15">
        <v>36.18</v>
      </c>
      <c r="L26" s="15">
        <f t="shared" ref="L26:L30" si="4">J26+K26</f>
        <v>72.31</v>
      </c>
      <c r="M26" s="16">
        <f t="shared" ref="M26:M30" si="5">ROUND(L26*H26,2)</f>
        <v>6158.64</v>
      </c>
      <c r="N26" s="17">
        <v>0.24390000000000001</v>
      </c>
      <c r="O26" s="16">
        <f t="shared" ref="O26:O30" si="6">ROUND((1+N26)*H26*J26,2)</f>
        <v>3827.72</v>
      </c>
      <c r="P26" s="16">
        <f t="shared" ref="P26:P30" si="7">ROUND((1+N26)*H26*K26,2)</f>
        <v>3833.02</v>
      </c>
      <c r="Q26" s="16">
        <f>ROUND(O26+P26,2)</f>
        <v>7660.74</v>
      </c>
      <c r="R26" s="26"/>
      <c r="S26" s="10"/>
      <c r="T26" s="10"/>
      <c r="U26" s="10"/>
      <c r="V26" s="10"/>
      <c r="W26" s="10"/>
      <c r="X26" s="10"/>
      <c r="Y26" s="10"/>
      <c r="Z26" s="18"/>
    </row>
    <row r="27" spans="2:44" s="19" customFormat="1" ht="21" customHeight="1" x14ac:dyDescent="0.25">
      <c r="B27" s="11" t="s">
        <v>54</v>
      </c>
      <c r="C27" s="25">
        <v>87879</v>
      </c>
      <c r="D27" s="70" t="s">
        <v>55</v>
      </c>
      <c r="E27" s="71"/>
      <c r="F27" s="71"/>
      <c r="G27" s="72"/>
      <c r="H27" s="13">
        <f>H26*2</f>
        <v>170.34</v>
      </c>
      <c r="I27" s="14" t="s">
        <v>29</v>
      </c>
      <c r="J27" s="15">
        <v>1.78</v>
      </c>
      <c r="K27" s="15">
        <v>1.56</v>
      </c>
      <c r="L27" s="15">
        <f t="shared" si="4"/>
        <v>3.34</v>
      </c>
      <c r="M27" s="16">
        <f t="shared" si="5"/>
        <v>568.94000000000005</v>
      </c>
      <c r="N27" s="17">
        <v>0.24390000000000001</v>
      </c>
      <c r="O27" s="16">
        <f t="shared" si="6"/>
        <v>377.16</v>
      </c>
      <c r="P27" s="16">
        <f t="shared" si="7"/>
        <v>330.54</v>
      </c>
      <c r="Q27" s="16">
        <f>ROUND(O27+P27,2)</f>
        <v>707.7</v>
      </c>
      <c r="R27" s="26"/>
      <c r="S27" s="10"/>
      <c r="T27" s="10"/>
      <c r="U27" s="10"/>
      <c r="V27" s="10"/>
      <c r="W27" s="10"/>
      <c r="X27" s="10"/>
      <c r="Y27" s="10"/>
      <c r="Z27" s="18"/>
    </row>
    <row r="28" spans="2:44" s="19" customFormat="1" ht="21" customHeight="1" x14ac:dyDescent="0.25">
      <c r="B28" s="11" t="s">
        <v>56</v>
      </c>
      <c r="C28" s="25">
        <v>87528</v>
      </c>
      <c r="D28" s="70" t="s">
        <v>57</v>
      </c>
      <c r="E28" s="71"/>
      <c r="F28" s="71"/>
      <c r="G28" s="72"/>
      <c r="H28" s="13">
        <f>H27</f>
        <v>170.34</v>
      </c>
      <c r="I28" s="14" t="s">
        <v>29</v>
      </c>
      <c r="J28" s="15">
        <v>16.72</v>
      </c>
      <c r="K28" s="15">
        <v>17.64</v>
      </c>
      <c r="L28" s="15">
        <f t="shared" si="4"/>
        <v>34.36</v>
      </c>
      <c r="M28" s="16">
        <f t="shared" si="5"/>
        <v>5852.88</v>
      </c>
      <c r="N28" s="17">
        <v>0.24390000000000001</v>
      </c>
      <c r="O28" s="16">
        <f t="shared" si="6"/>
        <v>3542.73</v>
      </c>
      <c r="P28" s="16">
        <f t="shared" si="7"/>
        <v>3737.67</v>
      </c>
      <c r="Q28" s="16">
        <f>ROUND(O28+P28,2)</f>
        <v>7280.4</v>
      </c>
      <c r="R28" s="26"/>
      <c r="S28" s="10"/>
      <c r="T28" s="10"/>
      <c r="U28" s="10"/>
      <c r="V28" s="10"/>
      <c r="W28" s="10"/>
      <c r="X28" s="10"/>
      <c r="Y28" s="10"/>
      <c r="Z28" s="18"/>
    </row>
    <row r="29" spans="2:44" s="20" customFormat="1" ht="31.5" customHeight="1" x14ac:dyDescent="0.25">
      <c r="B29" s="11" t="s">
        <v>58</v>
      </c>
      <c r="C29" s="25">
        <v>87272</v>
      </c>
      <c r="D29" s="70" t="s">
        <v>59</v>
      </c>
      <c r="E29" s="71"/>
      <c r="F29" s="71"/>
      <c r="G29" s="72"/>
      <c r="H29" s="13">
        <f>[1]Memorial!E28</f>
        <v>163</v>
      </c>
      <c r="I29" s="14" t="s">
        <v>29</v>
      </c>
      <c r="J29" s="15">
        <v>43.61</v>
      </c>
      <c r="K29" s="15">
        <v>22</v>
      </c>
      <c r="L29" s="15">
        <f t="shared" si="4"/>
        <v>65.61</v>
      </c>
      <c r="M29" s="16">
        <f t="shared" si="5"/>
        <v>10694.43</v>
      </c>
      <c r="N29" s="17">
        <v>0.24390000000000001</v>
      </c>
      <c r="O29" s="16">
        <f t="shared" si="6"/>
        <v>8842.18</v>
      </c>
      <c r="P29" s="16">
        <f t="shared" si="7"/>
        <v>4460.63</v>
      </c>
      <c r="Q29" s="16">
        <f>ROUND(O29+P29,2)</f>
        <v>13302.81</v>
      </c>
      <c r="R29" s="26"/>
      <c r="S29" s="10"/>
      <c r="T29" s="10"/>
      <c r="U29" s="10"/>
      <c r="V29" s="10"/>
      <c r="W29" s="10"/>
      <c r="X29" s="10"/>
      <c r="Y29" s="10"/>
      <c r="Z29" s="18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9"/>
      <c r="AN29" s="19"/>
      <c r="AO29" s="19"/>
      <c r="AP29" s="19"/>
      <c r="AQ29" s="19"/>
      <c r="AR29" s="19"/>
    </row>
    <row r="30" spans="2:44" s="20" customFormat="1" ht="21" customHeight="1" x14ac:dyDescent="0.25">
      <c r="B30" s="11" t="s">
        <v>60</v>
      </c>
      <c r="C30" s="25" t="s">
        <v>61</v>
      </c>
      <c r="D30" s="70" t="s">
        <v>62</v>
      </c>
      <c r="E30" s="71"/>
      <c r="F30" s="71"/>
      <c r="G30" s="72"/>
      <c r="H30" s="13">
        <f>[1]Memorial!E32</f>
        <v>136</v>
      </c>
      <c r="I30" s="14" t="s">
        <v>63</v>
      </c>
      <c r="J30" s="15">
        <f>'[1]Composições Próprias'!I17</f>
        <v>14.303788000000001</v>
      </c>
      <c r="K30" s="15">
        <f>'[1]Composições Próprias'!J17</f>
        <v>10.904202999999999</v>
      </c>
      <c r="L30" s="15">
        <f t="shared" si="4"/>
        <v>25.207991</v>
      </c>
      <c r="M30" s="16">
        <f t="shared" si="5"/>
        <v>3428.29</v>
      </c>
      <c r="N30" s="17">
        <v>0.24390000000000001</v>
      </c>
      <c r="O30" s="16">
        <f t="shared" si="6"/>
        <v>2419.7800000000002</v>
      </c>
      <c r="P30" s="16">
        <f t="shared" si="7"/>
        <v>1844.67</v>
      </c>
      <c r="Q30" s="16">
        <f>ROUND(O30+P30,2)</f>
        <v>4264.45</v>
      </c>
      <c r="R30" s="26"/>
      <c r="S30" s="10"/>
      <c r="T30" s="10"/>
      <c r="U30" s="10"/>
      <c r="V30" s="10"/>
      <c r="W30" s="10"/>
      <c r="X30" s="10"/>
      <c r="Y30" s="10"/>
      <c r="Z30" s="18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9"/>
      <c r="AN30" s="19"/>
      <c r="AO30" s="19"/>
      <c r="AP30" s="19"/>
      <c r="AQ30" s="19"/>
      <c r="AR30" s="19"/>
    </row>
    <row r="31" spans="2:44" ht="20.25" customHeight="1" x14ac:dyDescent="0.25">
      <c r="B31" s="77" t="s">
        <v>64</v>
      </c>
      <c r="C31" s="78"/>
      <c r="D31" s="78"/>
      <c r="E31" s="78"/>
      <c r="F31" s="78"/>
      <c r="G31" s="78"/>
      <c r="H31" s="78"/>
      <c r="I31" s="78"/>
      <c r="J31" s="78"/>
      <c r="K31" s="78"/>
      <c r="L31" s="78"/>
      <c r="M31" s="78"/>
      <c r="N31" s="78"/>
      <c r="O31" s="21">
        <f>SUM(O26:O30)</f>
        <v>19009.57</v>
      </c>
      <c r="P31" s="21">
        <f>SUM(P26:P30)</f>
        <v>14206.53</v>
      </c>
      <c r="Q31" s="21">
        <f>SUM(Q26:Q30)</f>
        <v>33216.1</v>
      </c>
      <c r="R31" s="10"/>
      <c r="S31" s="10"/>
      <c r="T31" s="10"/>
      <c r="U31" s="10"/>
      <c r="V31" s="10"/>
      <c r="W31" s="10"/>
      <c r="X31" s="10"/>
      <c r="Y31" s="10"/>
      <c r="Z31" s="2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</row>
    <row r="32" spans="2:44" ht="20.25" customHeight="1" x14ac:dyDescent="0.25">
      <c r="B32" s="24">
        <v>5</v>
      </c>
      <c r="C32" s="8" t="s">
        <v>65</v>
      </c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9"/>
      <c r="R32" s="10"/>
      <c r="S32" s="10"/>
      <c r="T32" s="10"/>
      <c r="U32" s="10"/>
      <c r="V32" s="10"/>
      <c r="W32" s="10"/>
      <c r="X32" s="10"/>
      <c r="Y32" s="10"/>
      <c r="Z32" s="2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</row>
    <row r="33" spans="2:44" s="20" customFormat="1" ht="31.5" customHeight="1" x14ac:dyDescent="0.25">
      <c r="B33" s="11" t="s">
        <v>66</v>
      </c>
      <c r="C33" s="25">
        <v>98556</v>
      </c>
      <c r="D33" s="76" t="s">
        <v>67</v>
      </c>
      <c r="E33" s="76"/>
      <c r="F33" s="76"/>
      <c r="G33" s="76"/>
      <c r="H33" s="13">
        <f>[1]Memorial!E23</f>
        <v>145</v>
      </c>
      <c r="I33" s="14" t="s">
        <v>29</v>
      </c>
      <c r="J33" s="15">
        <v>23.58</v>
      </c>
      <c r="K33" s="15">
        <v>17.64</v>
      </c>
      <c r="L33" s="15">
        <f>J33+K33</f>
        <v>41.22</v>
      </c>
      <c r="M33" s="16">
        <f>ROUND(L33*H33,2)</f>
        <v>5976.9</v>
      </c>
      <c r="N33" s="17">
        <v>0.24390000000000001</v>
      </c>
      <c r="O33" s="16">
        <f>ROUND((1+N33)*H33*J33,2)</f>
        <v>4253.0200000000004</v>
      </c>
      <c r="P33" s="16">
        <f>ROUND((1+N33)*H33*K33,2)</f>
        <v>3181.65</v>
      </c>
      <c r="Q33" s="16">
        <f>ROUND(O33+P33,2)</f>
        <v>7434.67</v>
      </c>
      <c r="R33" s="10"/>
      <c r="S33" s="10"/>
      <c r="T33" s="10"/>
      <c r="U33" s="10"/>
      <c r="V33" s="10"/>
      <c r="W33" s="10"/>
      <c r="X33" s="10"/>
      <c r="Y33" s="10"/>
      <c r="Z33" s="18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/>
      <c r="AL33" s="19"/>
      <c r="AM33" s="19"/>
      <c r="AN33" s="19"/>
      <c r="AO33" s="19"/>
      <c r="AP33" s="19"/>
      <c r="AQ33" s="19"/>
      <c r="AR33" s="19"/>
    </row>
    <row r="34" spans="2:44" s="20" customFormat="1" ht="30.75" customHeight="1" x14ac:dyDescent="0.25">
      <c r="B34" s="11" t="s">
        <v>68</v>
      </c>
      <c r="C34" s="25">
        <v>98554</v>
      </c>
      <c r="D34" s="70" t="s">
        <v>69</v>
      </c>
      <c r="E34" s="71"/>
      <c r="F34" s="71"/>
      <c r="G34" s="72"/>
      <c r="H34" s="13">
        <f>[1]Memorial!E35</f>
        <v>145</v>
      </c>
      <c r="I34" s="14" t="s">
        <v>29</v>
      </c>
      <c r="J34" s="15">
        <v>24.29</v>
      </c>
      <c r="K34" s="16">
        <v>11.57</v>
      </c>
      <c r="L34" s="15">
        <f>J34+K34</f>
        <v>35.86</v>
      </c>
      <c r="M34" s="16">
        <f>ROUND(L34*H34,2)</f>
        <v>5199.7</v>
      </c>
      <c r="N34" s="17">
        <v>0.24390000000000001</v>
      </c>
      <c r="O34" s="16">
        <f>ROUND((1+N34)*H34*J34,2)</f>
        <v>4381.08</v>
      </c>
      <c r="P34" s="16">
        <f>ROUND((1+N34)*H34*K34,2)</f>
        <v>2086.83</v>
      </c>
      <c r="Q34" s="16">
        <f>ROUND(O34+P34,2)</f>
        <v>6467.91</v>
      </c>
      <c r="R34" s="26"/>
      <c r="S34" s="10"/>
      <c r="T34" s="10"/>
      <c r="U34" s="10"/>
      <c r="V34" s="10"/>
      <c r="W34" s="10"/>
      <c r="X34" s="10"/>
      <c r="Y34" s="10"/>
      <c r="Z34" s="18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</row>
    <row r="35" spans="2:44" ht="20.25" customHeight="1" x14ac:dyDescent="0.25">
      <c r="B35" s="77" t="s">
        <v>70</v>
      </c>
      <c r="C35" s="78"/>
      <c r="D35" s="78"/>
      <c r="E35" s="78"/>
      <c r="F35" s="78"/>
      <c r="G35" s="78"/>
      <c r="H35" s="78"/>
      <c r="I35" s="78"/>
      <c r="J35" s="78"/>
      <c r="K35" s="78"/>
      <c r="L35" s="78"/>
      <c r="M35" s="78"/>
      <c r="N35" s="78"/>
      <c r="O35" s="21">
        <f>SUM(O33:O34)</f>
        <v>8634.1</v>
      </c>
      <c r="P35" s="21">
        <f>SUM(P33:P34)</f>
        <v>5268.48</v>
      </c>
      <c r="Q35" s="21">
        <f>SUM(Q33:Q34)</f>
        <v>13902.58</v>
      </c>
    </row>
    <row r="36" spans="2:44" ht="20.25" customHeight="1" x14ac:dyDescent="0.25">
      <c r="B36" s="24">
        <v>6</v>
      </c>
      <c r="C36" s="8" t="s">
        <v>71</v>
      </c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9"/>
      <c r="R36" s="10"/>
      <c r="S36" s="10"/>
      <c r="T36" s="10"/>
      <c r="U36" s="10"/>
      <c r="V36" s="10"/>
      <c r="W36" s="10"/>
      <c r="X36" s="10"/>
      <c r="Y36" s="10"/>
      <c r="Z36" s="2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</row>
    <row r="37" spans="2:44" s="20" customFormat="1" ht="29.25" customHeight="1" x14ac:dyDescent="0.25">
      <c r="B37" s="11" t="s">
        <v>72</v>
      </c>
      <c r="C37" s="25">
        <v>91795</v>
      </c>
      <c r="D37" s="70" t="s">
        <v>73</v>
      </c>
      <c r="E37" s="71"/>
      <c r="F37" s="71"/>
      <c r="G37" s="72"/>
      <c r="H37" s="13">
        <v>10</v>
      </c>
      <c r="I37" s="14" t="s">
        <v>63</v>
      </c>
      <c r="J37" s="15">
        <v>50.26</v>
      </c>
      <c r="K37" s="15">
        <v>18.55</v>
      </c>
      <c r="L37" s="15">
        <f t="shared" ref="L37:L42" si="8">J37+K37</f>
        <v>68.81</v>
      </c>
      <c r="M37" s="16">
        <f t="shared" ref="M37:M42" si="9">ROUND(L37*H37,2)</f>
        <v>688.1</v>
      </c>
      <c r="N37" s="17">
        <v>0.24390000000000001</v>
      </c>
      <c r="O37" s="16">
        <f t="shared" ref="O37:O42" si="10">ROUND((1+N37)*H37*J37,2)</f>
        <v>625.17999999999995</v>
      </c>
      <c r="P37" s="16">
        <f t="shared" ref="P37:P42" si="11">ROUND((1+N37)*H37*K37,2)</f>
        <v>230.74</v>
      </c>
      <c r="Q37" s="16">
        <f t="shared" ref="Q37:Q42" si="12">ROUND(O37+P37,2)</f>
        <v>855.92</v>
      </c>
      <c r="R37" s="26"/>
      <c r="S37" s="10"/>
      <c r="T37" s="10"/>
      <c r="U37" s="10"/>
      <c r="V37" s="10"/>
      <c r="W37" s="10"/>
      <c r="X37" s="10"/>
      <c r="Y37" s="10"/>
      <c r="Z37" s="18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9"/>
      <c r="AN37" s="19"/>
      <c r="AO37" s="19"/>
      <c r="AP37" s="19"/>
      <c r="AQ37" s="19"/>
      <c r="AR37" s="19"/>
    </row>
    <row r="38" spans="2:44" s="20" customFormat="1" ht="25.5" customHeight="1" x14ac:dyDescent="0.25">
      <c r="B38" s="11" t="s">
        <v>74</v>
      </c>
      <c r="C38" s="25">
        <v>91793</v>
      </c>
      <c r="D38" s="70" t="s">
        <v>75</v>
      </c>
      <c r="E38" s="71"/>
      <c r="F38" s="71"/>
      <c r="G38" s="72"/>
      <c r="H38" s="13">
        <v>10</v>
      </c>
      <c r="I38" s="14" t="s">
        <v>63</v>
      </c>
      <c r="J38" s="15">
        <v>49.05</v>
      </c>
      <c r="K38" s="15">
        <v>31.58</v>
      </c>
      <c r="L38" s="15">
        <f t="shared" si="8"/>
        <v>80.63</v>
      </c>
      <c r="M38" s="16">
        <f t="shared" si="9"/>
        <v>806.3</v>
      </c>
      <c r="N38" s="17">
        <v>0.24390000000000001</v>
      </c>
      <c r="O38" s="16">
        <f t="shared" si="10"/>
        <v>610.13</v>
      </c>
      <c r="P38" s="16">
        <f t="shared" si="11"/>
        <v>392.82</v>
      </c>
      <c r="Q38" s="16">
        <f t="shared" si="12"/>
        <v>1002.95</v>
      </c>
      <c r="R38" s="26"/>
      <c r="S38" s="10"/>
      <c r="T38" s="10"/>
      <c r="U38" s="10"/>
      <c r="V38" s="10"/>
      <c r="W38" s="10"/>
      <c r="X38" s="10"/>
      <c r="Y38" s="10"/>
      <c r="Z38" s="18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  <c r="AR38" s="19"/>
    </row>
    <row r="39" spans="2:44" s="20" customFormat="1" ht="33" customHeight="1" x14ac:dyDescent="0.25">
      <c r="B39" s="11" t="s">
        <v>76</v>
      </c>
      <c r="C39" s="25">
        <v>89356</v>
      </c>
      <c r="D39" s="70" t="s">
        <v>77</v>
      </c>
      <c r="E39" s="71"/>
      <c r="F39" s="71"/>
      <c r="G39" s="72"/>
      <c r="H39" s="13">
        <v>25</v>
      </c>
      <c r="I39" s="14" t="s">
        <v>63</v>
      </c>
      <c r="J39" s="15">
        <v>8.32</v>
      </c>
      <c r="K39" s="15">
        <v>10.42</v>
      </c>
      <c r="L39" s="15">
        <f t="shared" si="8"/>
        <v>18.740000000000002</v>
      </c>
      <c r="M39" s="16">
        <f t="shared" si="9"/>
        <v>468.5</v>
      </c>
      <c r="N39" s="17">
        <v>0.24390000000000001</v>
      </c>
      <c r="O39" s="16">
        <f t="shared" si="10"/>
        <v>258.73</v>
      </c>
      <c r="P39" s="16">
        <f t="shared" si="11"/>
        <v>324.04000000000002</v>
      </c>
      <c r="Q39" s="16">
        <f t="shared" si="12"/>
        <v>582.77</v>
      </c>
      <c r="R39" s="26"/>
      <c r="S39" s="10"/>
      <c r="T39" s="10"/>
      <c r="U39" s="10"/>
      <c r="V39" s="10"/>
      <c r="W39" s="10"/>
      <c r="X39" s="10"/>
      <c r="Y39" s="10"/>
      <c r="Z39" s="18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  <c r="AR39" s="19"/>
    </row>
    <row r="40" spans="2:44" s="20" customFormat="1" ht="18.75" customHeight="1" x14ac:dyDescent="0.25">
      <c r="B40" s="11" t="s">
        <v>78</v>
      </c>
      <c r="C40" s="25" t="s">
        <v>79</v>
      </c>
      <c r="D40" s="70" t="s">
        <v>80</v>
      </c>
      <c r="E40" s="71"/>
      <c r="F40" s="71"/>
      <c r="G40" s="72"/>
      <c r="H40" s="13">
        <f>[1]Memorial!E42</f>
        <v>14</v>
      </c>
      <c r="I40" s="14" t="s">
        <v>81</v>
      </c>
      <c r="J40" s="15">
        <f>'[1]Composições Próprias'!I28</f>
        <v>39.487519999999996</v>
      </c>
      <c r="K40" s="15">
        <f>'[1]Composições Próprias'!J28</f>
        <v>24.167088999999997</v>
      </c>
      <c r="L40" s="15">
        <f t="shared" si="8"/>
        <v>63.654608999999994</v>
      </c>
      <c r="M40" s="16">
        <f t="shared" si="9"/>
        <v>891.16</v>
      </c>
      <c r="N40" s="17">
        <v>0.24390000000000001</v>
      </c>
      <c r="O40" s="16">
        <f t="shared" si="10"/>
        <v>687.66</v>
      </c>
      <c r="P40" s="16">
        <f t="shared" si="11"/>
        <v>420.86</v>
      </c>
      <c r="Q40" s="16">
        <f t="shared" si="12"/>
        <v>1108.52</v>
      </c>
      <c r="R40" s="26"/>
      <c r="S40" s="10"/>
      <c r="T40" s="10"/>
      <c r="U40" s="10"/>
      <c r="V40" s="10"/>
      <c r="W40" s="10"/>
      <c r="X40" s="10"/>
      <c r="Y40" s="10"/>
      <c r="Z40" s="18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19"/>
      <c r="AR40" s="19"/>
    </row>
    <row r="41" spans="2:44" s="20" customFormat="1" ht="18.75" customHeight="1" x14ac:dyDescent="0.25">
      <c r="B41" s="11" t="s">
        <v>82</v>
      </c>
      <c r="C41" s="12" t="s">
        <v>83</v>
      </c>
      <c r="D41" s="70" t="s">
        <v>84</v>
      </c>
      <c r="E41" s="71"/>
      <c r="F41" s="71"/>
      <c r="G41" s="72"/>
      <c r="H41" s="13">
        <f>[1]Memorial!E44</f>
        <v>7</v>
      </c>
      <c r="I41" s="14" t="s">
        <v>81</v>
      </c>
      <c r="J41" s="28">
        <f>'[1]Composições Próprias'!I38</f>
        <v>73.413810000000012</v>
      </c>
      <c r="K41" s="28">
        <f>'[1]Composições Próprias'!J38</f>
        <v>28.822935000000001</v>
      </c>
      <c r="L41" s="15">
        <f t="shared" si="8"/>
        <v>102.23674500000001</v>
      </c>
      <c r="M41" s="16">
        <f t="shared" si="9"/>
        <v>715.66</v>
      </c>
      <c r="N41" s="17">
        <v>0.24390000000000001</v>
      </c>
      <c r="O41" s="16">
        <f t="shared" si="10"/>
        <v>639.24</v>
      </c>
      <c r="P41" s="16">
        <f t="shared" si="11"/>
        <v>250.97</v>
      </c>
      <c r="Q41" s="16">
        <f t="shared" si="12"/>
        <v>890.21</v>
      </c>
      <c r="R41" s="10"/>
      <c r="S41" s="10"/>
      <c r="T41" s="10"/>
      <c r="U41" s="10"/>
      <c r="V41" s="10"/>
      <c r="W41" s="10"/>
      <c r="X41" s="10"/>
      <c r="Y41" s="10"/>
      <c r="Z41" s="18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9"/>
      <c r="AR41" s="19"/>
    </row>
    <row r="42" spans="2:44" s="20" customFormat="1" ht="18.75" customHeight="1" x14ac:dyDescent="0.25">
      <c r="B42" s="11" t="s">
        <v>85</v>
      </c>
      <c r="C42" s="12">
        <v>88495</v>
      </c>
      <c r="D42" s="70" t="s">
        <v>86</v>
      </c>
      <c r="E42" s="71"/>
      <c r="F42" s="71"/>
      <c r="G42" s="72"/>
      <c r="H42" s="13">
        <f>[1]Memorial!E46</f>
        <v>6</v>
      </c>
      <c r="I42" s="14" t="s">
        <v>81</v>
      </c>
      <c r="J42" s="28">
        <v>4.6100000000000003</v>
      </c>
      <c r="K42" s="28">
        <v>4.95</v>
      </c>
      <c r="L42" s="15">
        <f t="shared" si="8"/>
        <v>9.56</v>
      </c>
      <c r="M42" s="16">
        <f t="shared" si="9"/>
        <v>57.36</v>
      </c>
      <c r="N42" s="17">
        <v>0.24390000000000001</v>
      </c>
      <c r="O42" s="16">
        <f t="shared" si="10"/>
        <v>34.409999999999997</v>
      </c>
      <c r="P42" s="16">
        <f t="shared" si="11"/>
        <v>36.94</v>
      </c>
      <c r="Q42" s="16">
        <f t="shared" si="12"/>
        <v>71.349999999999994</v>
      </c>
      <c r="R42" s="10"/>
      <c r="S42" s="10"/>
      <c r="T42" s="10"/>
      <c r="U42" s="10"/>
      <c r="V42" s="10"/>
      <c r="W42" s="10"/>
      <c r="X42" s="10"/>
      <c r="Y42" s="10"/>
      <c r="Z42" s="18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19"/>
      <c r="AR42" s="19"/>
    </row>
    <row r="43" spans="2:44" ht="20.25" customHeight="1" x14ac:dyDescent="0.25">
      <c r="B43" s="77" t="s">
        <v>87</v>
      </c>
      <c r="C43" s="78"/>
      <c r="D43" s="78"/>
      <c r="E43" s="78"/>
      <c r="F43" s="78"/>
      <c r="G43" s="78"/>
      <c r="H43" s="78"/>
      <c r="I43" s="78"/>
      <c r="J43" s="78"/>
      <c r="K43" s="78"/>
      <c r="L43" s="78"/>
      <c r="M43" s="78"/>
      <c r="N43" s="78"/>
      <c r="O43" s="21">
        <f>SUM(O37:O42)</f>
        <v>2855.3499999999995</v>
      </c>
      <c r="P43" s="21">
        <f>SUM(P37:P42)</f>
        <v>1656.3700000000001</v>
      </c>
      <c r="Q43" s="21">
        <f>SUM(Q37:Q42)</f>
        <v>4511.72</v>
      </c>
    </row>
    <row r="44" spans="2:44" ht="20.25" customHeight="1" x14ac:dyDescent="0.25">
      <c r="B44" s="24">
        <v>7</v>
      </c>
      <c r="C44" s="8" t="s">
        <v>88</v>
      </c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9"/>
      <c r="R44" s="10"/>
      <c r="S44" s="10"/>
      <c r="T44" s="10"/>
      <c r="U44" s="10"/>
      <c r="V44" s="10"/>
      <c r="W44" s="10"/>
      <c r="X44" s="10"/>
      <c r="Y44" s="10"/>
      <c r="Z44" s="2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</row>
    <row r="45" spans="2:44" s="20" customFormat="1" ht="27" customHeight="1" x14ac:dyDescent="0.25">
      <c r="B45" s="11" t="s">
        <v>89</v>
      </c>
      <c r="C45" s="12">
        <v>90822</v>
      </c>
      <c r="D45" s="70" t="s">
        <v>90</v>
      </c>
      <c r="E45" s="71"/>
      <c r="F45" s="71"/>
      <c r="G45" s="72"/>
      <c r="H45" s="13">
        <f>'[1]Qntativo louças e portas'!J16</f>
        <v>8</v>
      </c>
      <c r="I45" s="14" t="s">
        <v>81</v>
      </c>
      <c r="J45" s="28">
        <v>285.94</v>
      </c>
      <c r="K45" s="28">
        <v>31.58</v>
      </c>
      <c r="L45" s="15">
        <f>J45+K45</f>
        <v>317.52</v>
      </c>
      <c r="M45" s="16">
        <f>ROUND(L45*H45,2)</f>
        <v>2540.16</v>
      </c>
      <c r="N45" s="17">
        <v>0.24390000000000001</v>
      </c>
      <c r="O45" s="16">
        <f>ROUND((1+N45)*H45*J45,2)</f>
        <v>2845.45</v>
      </c>
      <c r="P45" s="16">
        <f>ROUND((1+N45)*H45*K45,2)</f>
        <v>314.26</v>
      </c>
      <c r="Q45" s="16">
        <f>ROUND(O45+P45,2)</f>
        <v>3159.71</v>
      </c>
      <c r="R45" s="10"/>
      <c r="S45" s="10"/>
      <c r="T45" s="10"/>
      <c r="U45" s="10"/>
      <c r="V45" s="10"/>
      <c r="W45" s="10"/>
      <c r="X45" s="10"/>
      <c r="Y45" s="10"/>
      <c r="Z45" s="18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9"/>
      <c r="AR45" s="19"/>
    </row>
    <row r="46" spans="2:44" s="20" customFormat="1" ht="45" customHeight="1" x14ac:dyDescent="0.25">
      <c r="B46" s="11" t="s">
        <v>91</v>
      </c>
      <c r="C46" s="25">
        <v>91320</v>
      </c>
      <c r="D46" s="76" t="s">
        <v>92</v>
      </c>
      <c r="E46" s="76"/>
      <c r="F46" s="76"/>
      <c r="G46" s="76"/>
      <c r="H46" s="13">
        <f>[1]Memorial!E51</f>
        <v>2</v>
      </c>
      <c r="I46" s="14" t="s">
        <v>81</v>
      </c>
      <c r="J46" s="15">
        <v>569.77</v>
      </c>
      <c r="K46" s="15">
        <v>146.37</v>
      </c>
      <c r="L46" s="15">
        <f>J46+K46</f>
        <v>716.14</v>
      </c>
      <c r="M46" s="16">
        <f>ROUND(L46*H46,2)</f>
        <v>1432.28</v>
      </c>
      <c r="N46" s="17">
        <v>0.24390000000000001</v>
      </c>
      <c r="O46" s="16">
        <f>ROUND((1+N46)*H46*J46,2)</f>
        <v>1417.47</v>
      </c>
      <c r="P46" s="16">
        <f>ROUND((1+N46)*H46*K46,2)</f>
        <v>364.14</v>
      </c>
      <c r="Q46" s="16">
        <f>ROUND(O46+P46,2)</f>
        <v>1781.61</v>
      </c>
      <c r="R46" s="10"/>
      <c r="S46" s="10"/>
      <c r="T46" s="10"/>
      <c r="U46" s="10"/>
      <c r="V46" s="10"/>
      <c r="W46" s="10"/>
      <c r="X46" s="10"/>
      <c r="Y46" s="10"/>
      <c r="Z46" s="18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  <c r="AQ46" s="19"/>
      <c r="AR46" s="19"/>
    </row>
    <row r="47" spans="2:44" s="19" customFormat="1" ht="29.25" customHeight="1" x14ac:dyDescent="0.25">
      <c r="B47" s="11" t="s">
        <v>93</v>
      </c>
      <c r="C47" s="12" t="s">
        <v>94</v>
      </c>
      <c r="D47" s="70" t="s">
        <v>95</v>
      </c>
      <c r="E47" s="71"/>
      <c r="F47" s="71"/>
      <c r="G47" s="72"/>
      <c r="H47" s="13">
        <f>[1]Memorial!E53</f>
        <v>11</v>
      </c>
      <c r="I47" s="15" t="s">
        <v>81</v>
      </c>
      <c r="J47" s="15">
        <f>'[1]Composições Próprias'!I49</f>
        <v>560.93299999999999</v>
      </c>
      <c r="K47" s="15">
        <f>'[1]Composições Próprias'!J49</f>
        <v>13.22603</v>
      </c>
      <c r="L47" s="15">
        <f>J47+K47</f>
        <v>574.15903000000003</v>
      </c>
      <c r="M47" s="16">
        <f>ROUND(L47*H47,2)</f>
        <v>6315.75</v>
      </c>
      <c r="N47" s="17">
        <v>0.24390000000000001</v>
      </c>
      <c r="O47" s="16">
        <f>ROUND((1+N47)*H47*J47,2)</f>
        <v>7675.19</v>
      </c>
      <c r="P47" s="16">
        <f>ROUND((1+N47)*H47*K47,2)</f>
        <v>180.97</v>
      </c>
      <c r="Q47" s="16">
        <f>ROUND(O47+P47,2)</f>
        <v>7856.16</v>
      </c>
      <c r="R47" s="10"/>
      <c r="S47" s="10"/>
      <c r="T47" s="10"/>
      <c r="U47" s="10"/>
      <c r="V47" s="10"/>
      <c r="W47" s="10"/>
      <c r="X47" s="10"/>
      <c r="Y47" s="10"/>
      <c r="Z47" s="18"/>
    </row>
    <row r="48" spans="2:44" ht="20.25" customHeight="1" x14ac:dyDescent="0.25">
      <c r="B48" s="77" t="s">
        <v>96</v>
      </c>
      <c r="C48" s="78"/>
      <c r="D48" s="78"/>
      <c r="E48" s="78"/>
      <c r="F48" s="78"/>
      <c r="G48" s="78"/>
      <c r="H48" s="78"/>
      <c r="I48" s="78"/>
      <c r="J48" s="78"/>
      <c r="K48" s="78"/>
      <c r="L48" s="78"/>
      <c r="M48" s="78"/>
      <c r="N48" s="78"/>
      <c r="O48" s="21">
        <f>SUM(O45:O47)</f>
        <v>11938.11</v>
      </c>
      <c r="P48" s="21">
        <f>SUM(P45:P47)</f>
        <v>859.37</v>
      </c>
      <c r="Q48" s="21">
        <f>SUM(Q45:Q47)</f>
        <v>12797.48</v>
      </c>
    </row>
    <row r="49" spans="2:44" ht="20.25" customHeight="1" x14ac:dyDescent="0.25">
      <c r="B49" s="79" t="s">
        <v>97</v>
      </c>
      <c r="C49" s="80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3"/>
      <c r="R49" s="10"/>
      <c r="S49" s="10"/>
      <c r="T49" s="10"/>
      <c r="U49" s="10"/>
      <c r="V49" s="10"/>
      <c r="W49" s="10"/>
      <c r="X49" s="10"/>
      <c r="Y49" s="10"/>
      <c r="Z49" s="2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</row>
    <row r="50" spans="2:44" ht="20.25" customHeight="1" x14ac:dyDescent="0.25">
      <c r="B50" s="24">
        <v>8</v>
      </c>
      <c r="C50" s="8" t="s">
        <v>26</v>
      </c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9"/>
      <c r="R50" s="10"/>
      <c r="S50" s="10"/>
      <c r="T50" s="10"/>
      <c r="U50" s="10"/>
      <c r="V50" s="10"/>
      <c r="W50" s="10"/>
      <c r="X50" s="10"/>
      <c r="Y50" s="10"/>
      <c r="Z50" s="2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</row>
    <row r="51" spans="2:44" s="20" customFormat="1" ht="18.75" customHeight="1" x14ac:dyDescent="0.25">
      <c r="B51" s="11" t="s">
        <v>98</v>
      </c>
      <c r="C51" s="12">
        <v>97624</v>
      </c>
      <c r="D51" s="70" t="s">
        <v>99</v>
      </c>
      <c r="E51" s="71"/>
      <c r="F51" s="71"/>
      <c r="G51" s="72"/>
      <c r="H51" s="13">
        <f>[1]Memorial!E57</f>
        <v>0.76</v>
      </c>
      <c r="I51" s="14" t="s">
        <v>37</v>
      </c>
      <c r="J51" s="15">
        <v>20.23</v>
      </c>
      <c r="K51" s="15">
        <v>63.31</v>
      </c>
      <c r="L51" s="15">
        <f>J51+K51</f>
        <v>83.54</v>
      </c>
      <c r="M51" s="16">
        <f>ROUND(L51*H51,2)</f>
        <v>63.49</v>
      </c>
      <c r="N51" s="17">
        <v>0.24390000000000001</v>
      </c>
      <c r="O51" s="16">
        <f>ROUND((1+N51)*H51*J51,2)</f>
        <v>19.12</v>
      </c>
      <c r="P51" s="16">
        <f>ROUND((1+N51)*H51*K51,2)</f>
        <v>59.85</v>
      </c>
      <c r="Q51" s="16">
        <f>ROUND(O51+P51,2)</f>
        <v>78.97</v>
      </c>
      <c r="R51" s="10"/>
      <c r="S51" s="10"/>
      <c r="T51" s="10"/>
      <c r="U51" s="10"/>
      <c r="V51" s="10"/>
      <c r="W51" s="10"/>
      <c r="X51" s="10"/>
      <c r="Y51" s="10"/>
      <c r="Z51" s="18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9"/>
      <c r="AO51" s="19"/>
      <c r="AP51" s="19"/>
      <c r="AQ51" s="19"/>
      <c r="AR51" s="19"/>
    </row>
    <row r="52" spans="2:44" s="20" customFormat="1" ht="18.75" customHeight="1" x14ac:dyDescent="0.25">
      <c r="B52" s="11" t="s">
        <v>100</v>
      </c>
      <c r="C52" s="25">
        <v>97633</v>
      </c>
      <c r="D52" s="70" t="s">
        <v>28</v>
      </c>
      <c r="E52" s="71"/>
      <c r="F52" s="71"/>
      <c r="G52" s="72"/>
      <c r="H52" s="13">
        <f>[1]Memorial!E59</f>
        <v>88.78</v>
      </c>
      <c r="I52" s="14" t="s">
        <v>29</v>
      </c>
      <c r="J52" s="15">
        <v>4.09</v>
      </c>
      <c r="K52" s="15">
        <v>13.48</v>
      </c>
      <c r="L52" s="15">
        <f>J52+K52</f>
        <v>17.57</v>
      </c>
      <c r="M52" s="16">
        <f>ROUND(L52*H52,2)</f>
        <v>1559.86</v>
      </c>
      <c r="N52" s="17">
        <v>0.24390000000000001</v>
      </c>
      <c r="O52" s="16">
        <f>ROUND((1+N52)*H52*J52,2)</f>
        <v>451.67</v>
      </c>
      <c r="P52" s="16">
        <f>ROUND((1+N52)*H52*K52,2)</f>
        <v>1488.64</v>
      </c>
      <c r="Q52" s="16">
        <f>ROUND(O52+P52,2)</f>
        <v>1940.31</v>
      </c>
      <c r="R52" s="10"/>
      <c r="S52" s="10"/>
      <c r="T52" s="10"/>
      <c r="U52" s="10"/>
      <c r="V52" s="10"/>
      <c r="W52" s="10"/>
      <c r="X52" s="10"/>
      <c r="Y52" s="10"/>
      <c r="Z52" s="18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/>
      <c r="AN52" s="19"/>
      <c r="AO52" s="19"/>
      <c r="AP52" s="19"/>
      <c r="AQ52" s="19"/>
      <c r="AR52" s="19"/>
    </row>
    <row r="53" spans="2:44" s="20" customFormat="1" ht="23.25" customHeight="1" x14ac:dyDescent="0.25">
      <c r="B53" s="11" t="s">
        <v>101</v>
      </c>
      <c r="C53" s="25">
        <v>97647</v>
      </c>
      <c r="D53" s="70" t="s">
        <v>102</v>
      </c>
      <c r="E53" s="71"/>
      <c r="F53" s="71"/>
      <c r="G53" s="72"/>
      <c r="H53" s="13">
        <f>[1]Memorial!E61</f>
        <v>76</v>
      </c>
      <c r="I53" s="14" t="s">
        <v>29</v>
      </c>
      <c r="J53" s="15">
        <v>0.56999999999999995</v>
      </c>
      <c r="K53" s="15">
        <v>2.12</v>
      </c>
      <c r="L53" s="15">
        <f>J53+K53</f>
        <v>2.69</v>
      </c>
      <c r="M53" s="16">
        <f>ROUND(L53*H53,2)</f>
        <v>204.44</v>
      </c>
      <c r="N53" s="17">
        <v>0.24390000000000001</v>
      </c>
      <c r="O53" s="16">
        <f>ROUND((1+N53)*H53*J53,2)</f>
        <v>53.89</v>
      </c>
      <c r="P53" s="16">
        <f>ROUND((1+N53)*H53*K53,2)</f>
        <v>200.42</v>
      </c>
      <c r="Q53" s="16">
        <f>ROUND(O53+P53,2)</f>
        <v>254.31</v>
      </c>
      <c r="R53" s="10"/>
      <c r="S53" s="10"/>
      <c r="T53" s="10"/>
      <c r="U53" s="10"/>
      <c r="V53" s="10"/>
      <c r="W53" s="10"/>
      <c r="X53" s="10"/>
      <c r="Y53" s="10"/>
      <c r="Z53" s="18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19"/>
      <c r="AR53" s="19"/>
    </row>
    <row r="54" spans="2:44" ht="20.25" customHeight="1" x14ac:dyDescent="0.25">
      <c r="B54" s="77" t="s">
        <v>103</v>
      </c>
      <c r="C54" s="78"/>
      <c r="D54" s="78"/>
      <c r="E54" s="78"/>
      <c r="F54" s="78"/>
      <c r="G54" s="78"/>
      <c r="H54" s="78"/>
      <c r="I54" s="78"/>
      <c r="J54" s="78"/>
      <c r="K54" s="78"/>
      <c r="L54" s="78"/>
      <c r="M54" s="78"/>
      <c r="N54" s="78"/>
      <c r="O54" s="21">
        <f>SUM(O51:O53)</f>
        <v>524.68000000000006</v>
      </c>
      <c r="P54" s="21">
        <f>SUM(P51:P53)</f>
        <v>1748.91</v>
      </c>
      <c r="Q54" s="21">
        <f>SUM(Q51:Q53)</f>
        <v>2273.59</v>
      </c>
    </row>
    <row r="55" spans="2:44" ht="20.25" customHeight="1" x14ac:dyDescent="0.25">
      <c r="B55" s="24">
        <v>9</v>
      </c>
      <c r="C55" s="8" t="s">
        <v>104</v>
      </c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9"/>
      <c r="R55" s="10"/>
      <c r="S55" s="10"/>
      <c r="T55" s="10"/>
      <c r="U55" s="10"/>
      <c r="V55" s="10"/>
      <c r="W55" s="10"/>
      <c r="X55" s="10"/>
      <c r="Y55" s="10"/>
      <c r="Z55" s="2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</row>
    <row r="56" spans="2:44" s="20" customFormat="1" ht="45.75" customHeight="1" x14ac:dyDescent="0.25">
      <c r="B56" s="11" t="s">
        <v>105</v>
      </c>
      <c r="C56" s="29">
        <v>100896</v>
      </c>
      <c r="D56" s="70" t="s">
        <v>106</v>
      </c>
      <c r="E56" s="71"/>
      <c r="F56" s="71"/>
      <c r="G56" s="72"/>
      <c r="H56" s="13">
        <f>[1]Memorial!E64</f>
        <v>24</v>
      </c>
      <c r="I56" s="14" t="s">
        <v>63</v>
      </c>
      <c r="J56" s="15">
        <v>45.57</v>
      </c>
      <c r="K56" s="15">
        <v>5.93</v>
      </c>
      <c r="L56" s="15">
        <f t="shared" ref="L56:L80" si="13">J56+K56</f>
        <v>51.5</v>
      </c>
      <c r="M56" s="16">
        <f t="shared" ref="M56:M80" si="14">ROUND(L56*H56,2)</f>
        <v>1236</v>
      </c>
      <c r="N56" s="17">
        <v>0.24390000000000001</v>
      </c>
      <c r="O56" s="16">
        <f t="shared" ref="O56:O80" si="15">ROUND((1+N56)*H56*J56,2)</f>
        <v>1360.43</v>
      </c>
      <c r="P56" s="16">
        <f t="shared" ref="P56:P80" si="16">ROUND((1+N56)*H56*K56,2)</f>
        <v>177.03</v>
      </c>
      <c r="Q56" s="16">
        <f t="shared" ref="Q56:Q62" si="17">ROUND(O56+P56,2)</f>
        <v>1537.46</v>
      </c>
      <c r="R56" s="10"/>
      <c r="S56" s="10"/>
      <c r="T56" s="10"/>
      <c r="U56" s="10"/>
      <c r="V56" s="10"/>
      <c r="W56" s="10"/>
      <c r="X56" s="10"/>
      <c r="Y56" s="10"/>
      <c r="Z56" s="18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</row>
    <row r="57" spans="2:44" s="20" customFormat="1" ht="21" customHeight="1" x14ac:dyDescent="0.25">
      <c r="B57" s="11" t="s">
        <v>107</v>
      </c>
      <c r="C57" s="29">
        <v>96523</v>
      </c>
      <c r="D57" s="70" t="s">
        <v>108</v>
      </c>
      <c r="E57" s="71"/>
      <c r="F57" s="71"/>
      <c r="G57" s="72"/>
      <c r="H57" s="13">
        <f>[1]Memorial!E66</f>
        <v>0.24000000000000005</v>
      </c>
      <c r="I57" s="14" t="s">
        <v>37</v>
      </c>
      <c r="J57" s="15">
        <v>17.98</v>
      </c>
      <c r="K57" s="15">
        <v>58.87</v>
      </c>
      <c r="L57" s="15">
        <f t="shared" si="13"/>
        <v>76.849999999999994</v>
      </c>
      <c r="M57" s="16">
        <f t="shared" si="14"/>
        <v>18.440000000000001</v>
      </c>
      <c r="N57" s="17">
        <v>0.24390000000000001</v>
      </c>
      <c r="O57" s="16">
        <f t="shared" si="15"/>
        <v>5.37</v>
      </c>
      <c r="P57" s="16">
        <f t="shared" si="16"/>
        <v>17.57</v>
      </c>
      <c r="Q57" s="16">
        <f t="shared" si="17"/>
        <v>22.94</v>
      </c>
      <c r="R57" s="10"/>
      <c r="S57" s="10"/>
      <c r="T57" s="10"/>
      <c r="U57" s="10"/>
      <c r="V57" s="10"/>
      <c r="W57" s="10"/>
      <c r="X57" s="10"/>
      <c r="Y57" s="10"/>
      <c r="Z57" s="18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</row>
    <row r="58" spans="2:44" s="20" customFormat="1" ht="21" customHeight="1" x14ac:dyDescent="0.25">
      <c r="B58" s="11" t="s">
        <v>109</v>
      </c>
      <c r="C58" s="29">
        <v>96527</v>
      </c>
      <c r="D58" s="70" t="s">
        <v>110</v>
      </c>
      <c r="E58" s="71"/>
      <c r="F58" s="71"/>
      <c r="G58" s="72"/>
      <c r="H58" s="13">
        <f>[1]Memorial!E68</f>
        <v>1.6559999999999999</v>
      </c>
      <c r="I58" s="14" t="s">
        <v>37</v>
      </c>
      <c r="J58" s="15">
        <v>23.72</v>
      </c>
      <c r="K58" s="15">
        <v>77.290000000000006</v>
      </c>
      <c r="L58" s="15">
        <f t="shared" si="13"/>
        <v>101.01</v>
      </c>
      <c r="M58" s="16">
        <f t="shared" si="14"/>
        <v>167.27</v>
      </c>
      <c r="N58" s="17">
        <v>0.24390000000000001</v>
      </c>
      <c r="O58" s="16">
        <f t="shared" si="15"/>
        <v>48.86</v>
      </c>
      <c r="P58" s="16">
        <f t="shared" si="16"/>
        <v>159.21</v>
      </c>
      <c r="Q58" s="16">
        <f t="shared" si="17"/>
        <v>208.07</v>
      </c>
      <c r="R58" s="10"/>
      <c r="S58" s="10"/>
      <c r="T58" s="10"/>
      <c r="U58" s="10"/>
      <c r="V58" s="10"/>
      <c r="W58" s="10"/>
      <c r="X58" s="10"/>
      <c r="Y58" s="10"/>
      <c r="Z58" s="18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9"/>
      <c r="AN58" s="19"/>
      <c r="AO58" s="19"/>
      <c r="AP58" s="19"/>
      <c r="AQ58" s="19"/>
      <c r="AR58" s="19"/>
    </row>
    <row r="59" spans="2:44" s="20" customFormat="1" ht="18.75" customHeight="1" x14ac:dyDescent="0.25">
      <c r="B59" s="11" t="s">
        <v>111</v>
      </c>
      <c r="C59" s="29">
        <v>96543</v>
      </c>
      <c r="D59" s="70" t="s">
        <v>112</v>
      </c>
      <c r="E59" s="71"/>
      <c r="F59" s="71"/>
      <c r="G59" s="72"/>
      <c r="H59" s="13">
        <f>[1]Memorial!E70</f>
        <v>16.126880000000003</v>
      </c>
      <c r="I59" s="14" t="s">
        <v>113</v>
      </c>
      <c r="J59" s="15">
        <v>14.64</v>
      </c>
      <c r="K59" s="15">
        <v>5.24</v>
      </c>
      <c r="L59" s="15">
        <f t="shared" si="13"/>
        <v>19.880000000000003</v>
      </c>
      <c r="M59" s="16">
        <f t="shared" si="14"/>
        <v>320.60000000000002</v>
      </c>
      <c r="N59" s="17">
        <v>0.24390000000000001</v>
      </c>
      <c r="O59" s="16">
        <f t="shared" si="15"/>
        <v>293.68</v>
      </c>
      <c r="P59" s="16">
        <f t="shared" si="16"/>
        <v>105.12</v>
      </c>
      <c r="Q59" s="16">
        <f t="shared" si="17"/>
        <v>398.8</v>
      </c>
      <c r="R59" s="10"/>
      <c r="S59" s="10"/>
      <c r="T59" s="10"/>
      <c r="U59" s="10"/>
      <c r="V59" s="10"/>
      <c r="W59" s="10"/>
      <c r="X59" s="10"/>
      <c r="Y59" s="10"/>
      <c r="Z59" s="18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  <c r="AR59" s="19"/>
    </row>
    <row r="60" spans="2:44" s="20" customFormat="1" ht="18.75" customHeight="1" x14ac:dyDescent="0.25">
      <c r="B60" s="11" t="s">
        <v>114</v>
      </c>
      <c r="C60" s="29">
        <v>96545</v>
      </c>
      <c r="D60" s="70" t="s">
        <v>115</v>
      </c>
      <c r="E60" s="71"/>
      <c r="F60" s="71"/>
      <c r="G60" s="72"/>
      <c r="H60" s="13">
        <f>[1]Memorial!E72</f>
        <v>58.738399999999999</v>
      </c>
      <c r="I60" s="14" t="s">
        <v>113</v>
      </c>
      <c r="J60" s="15">
        <v>15.76</v>
      </c>
      <c r="K60" s="15">
        <v>2.69</v>
      </c>
      <c r="L60" s="15">
        <f t="shared" si="13"/>
        <v>18.45</v>
      </c>
      <c r="M60" s="16">
        <f t="shared" si="14"/>
        <v>1083.72</v>
      </c>
      <c r="N60" s="17">
        <v>0.24390000000000001</v>
      </c>
      <c r="O60" s="16">
        <f t="shared" si="15"/>
        <v>1151.5</v>
      </c>
      <c r="P60" s="16">
        <f t="shared" si="16"/>
        <v>196.54</v>
      </c>
      <c r="Q60" s="16">
        <f t="shared" si="17"/>
        <v>1348.04</v>
      </c>
      <c r="R60" s="10"/>
      <c r="S60" s="10"/>
      <c r="T60" s="10"/>
      <c r="U60" s="10"/>
      <c r="V60" s="10"/>
      <c r="W60" s="10"/>
      <c r="X60" s="10"/>
      <c r="Y60" s="10"/>
      <c r="Z60" s="18"/>
      <c r="AA60" s="19"/>
      <c r="AB60" s="19"/>
      <c r="AC60" s="19"/>
      <c r="AD60" s="19"/>
      <c r="AE60" s="19"/>
      <c r="AF60" s="19"/>
      <c r="AG60" s="19"/>
      <c r="AH60" s="19"/>
      <c r="AI60" s="19"/>
      <c r="AJ60" s="19"/>
      <c r="AK60" s="19"/>
      <c r="AL60" s="19"/>
      <c r="AM60" s="19"/>
      <c r="AN60" s="19"/>
      <c r="AO60" s="19"/>
      <c r="AP60" s="19"/>
      <c r="AQ60" s="19"/>
      <c r="AR60" s="19"/>
    </row>
    <row r="61" spans="2:44" s="20" customFormat="1" ht="32.25" customHeight="1" x14ac:dyDescent="0.25">
      <c r="B61" s="11" t="s">
        <v>116</v>
      </c>
      <c r="C61" s="29">
        <v>96533</v>
      </c>
      <c r="D61" s="70" t="s">
        <v>117</v>
      </c>
      <c r="E61" s="71"/>
      <c r="F61" s="71"/>
      <c r="G61" s="72"/>
      <c r="H61" s="13">
        <f>[1]Memorial!E74</f>
        <v>14.28</v>
      </c>
      <c r="I61" s="14" t="s">
        <v>29</v>
      </c>
      <c r="J61" s="15">
        <v>59.11</v>
      </c>
      <c r="K61" s="15">
        <v>28.6</v>
      </c>
      <c r="L61" s="15">
        <f t="shared" si="13"/>
        <v>87.710000000000008</v>
      </c>
      <c r="M61" s="16">
        <f t="shared" si="14"/>
        <v>1252.5</v>
      </c>
      <c r="N61" s="17">
        <v>0.24390000000000001</v>
      </c>
      <c r="O61" s="16">
        <f t="shared" si="15"/>
        <v>1049.96</v>
      </c>
      <c r="P61" s="16">
        <f t="shared" si="16"/>
        <v>508.02</v>
      </c>
      <c r="Q61" s="16">
        <f t="shared" si="17"/>
        <v>1557.98</v>
      </c>
      <c r="R61" s="10"/>
      <c r="S61" s="10"/>
      <c r="T61" s="10"/>
      <c r="U61" s="10"/>
      <c r="V61" s="10"/>
      <c r="W61" s="10"/>
      <c r="X61" s="10"/>
      <c r="Y61" s="10"/>
      <c r="Z61" s="18"/>
      <c r="AA61" s="19"/>
      <c r="AB61" s="19"/>
      <c r="AC61" s="19"/>
      <c r="AD61" s="19"/>
      <c r="AE61" s="19"/>
      <c r="AF61" s="19"/>
      <c r="AG61" s="19"/>
      <c r="AH61" s="19"/>
      <c r="AI61" s="19"/>
      <c r="AJ61" s="19"/>
      <c r="AK61" s="19"/>
      <c r="AL61" s="19"/>
      <c r="AM61" s="19"/>
      <c r="AN61" s="19"/>
      <c r="AO61" s="19"/>
      <c r="AP61" s="19"/>
      <c r="AQ61" s="19"/>
      <c r="AR61" s="19"/>
    </row>
    <row r="62" spans="2:44" s="19" customFormat="1" ht="19.5" customHeight="1" x14ac:dyDescent="0.25">
      <c r="B62" s="11" t="s">
        <v>118</v>
      </c>
      <c r="C62" s="29">
        <v>98557</v>
      </c>
      <c r="D62" s="70" t="s">
        <v>119</v>
      </c>
      <c r="E62" s="71"/>
      <c r="F62" s="71"/>
      <c r="G62" s="72"/>
      <c r="H62" s="13">
        <f>H61</f>
        <v>14.28</v>
      </c>
      <c r="I62" s="14" t="s">
        <v>29</v>
      </c>
      <c r="J62" s="15">
        <v>26.34</v>
      </c>
      <c r="K62" s="15">
        <v>8.44</v>
      </c>
      <c r="L62" s="15">
        <f t="shared" si="13"/>
        <v>34.78</v>
      </c>
      <c r="M62" s="16">
        <f t="shared" si="14"/>
        <v>496.66</v>
      </c>
      <c r="N62" s="17">
        <v>0.24390000000000001</v>
      </c>
      <c r="O62" s="16">
        <f t="shared" si="15"/>
        <v>467.87</v>
      </c>
      <c r="P62" s="16">
        <f t="shared" si="16"/>
        <v>149.91999999999999</v>
      </c>
      <c r="Q62" s="16">
        <f t="shared" si="17"/>
        <v>617.79</v>
      </c>
      <c r="R62" s="10"/>
      <c r="S62" s="10"/>
      <c r="T62" s="10"/>
      <c r="U62" s="10"/>
      <c r="V62" s="10"/>
      <c r="W62" s="10"/>
      <c r="X62" s="10"/>
      <c r="Y62" s="10"/>
      <c r="Z62" s="18"/>
    </row>
    <row r="63" spans="2:44" ht="20.25" customHeight="1" x14ac:dyDescent="0.25">
      <c r="B63" s="77" t="s">
        <v>120</v>
      </c>
      <c r="C63" s="78"/>
      <c r="D63" s="78"/>
      <c r="E63" s="78"/>
      <c r="F63" s="78"/>
      <c r="G63" s="78"/>
      <c r="H63" s="78"/>
      <c r="I63" s="78"/>
      <c r="J63" s="78"/>
      <c r="K63" s="78"/>
      <c r="L63" s="78"/>
      <c r="M63" s="78"/>
      <c r="N63" s="78"/>
      <c r="O63" s="21">
        <f>SUM(O56:O62)</f>
        <v>4377.67</v>
      </c>
      <c r="P63" s="21">
        <f>SUM(P56:P62)</f>
        <v>1313.41</v>
      </c>
      <c r="Q63" s="21">
        <f>SUM(Q56:Q62)</f>
        <v>5691.08</v>
      </c>
    </row>
    <row r="64" spans="2:44" ht="20.25" customHeight="1" x14ac:dyDescent="0.25">
      <c r="B64" s="24">
        <v>10</v>
      </c>
      <c r="C64" s="8" t="s">
        <v>121</v>
      </c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9"/>
      <c r="R64" s="10"/>
      <c r="S64" s="10"/>
      <c r="T64" s="10"/>
      <c r="U64" s="10"/>
      <c r="V64" s="10"/>
      <c r="W64" s="10"/>
      <c r="X64" s="10"/>
      <c r="Y64" s="10"/>
      <c r="Z64" s="2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</row>
    <row r="65" spans="2:44" s="20" customFormat="1" ht="18.75" customHeight="1" x14ac:dyDescent="0.25">
      <c r="B65" s="11" t="s">
        <v>122</v>
      </c>
      <c r="C65" s="29">
        <v>92411</v>
      </c>
      <c r="D65" s="70" t="s">
        <v>123</v>
      </c>
      <c r="E65" s="71"/>
      <c r="F65" s="71"/>
      <c r="G65" s="72"/>
      <c r="H65" s="13">
        <f>[1]Memorial!E77</f>
        <v>15.680000000000001</v>
      </c>
      <c r="I65" s="14" t="s">
        <v>29</v>
      </c>
      <c r="J65" s="15">
        <v>96.55</v>
      </c>
      <c r="K65" s="15">
        <v>58.4</v>
      </c>
      <c r="L65" s="15">
        <f t="shared" si="13"/>
        <v>154.94999999999999</v>
      </c>
      <c r="M65" s="16">
        <f t="shared" si="14"/>
        <v>2429.62</v>
      </c>
      <c r="N65" s="17">
        <v>0.24390000000000001</v>
      </c>
      <c r="O65" s="16">
        <f t="shared" si="15"/>
        <v>1883.15</v>
      </c>
      <c r="P65" s="16">
        <f t="shared" si="16"/>
        <v>1139.05</v>
      </c>
      <c r="Q65" s="16">
        <f t="shared" ref="Q65:Q72" si="18">ROUND(O65+P65,2)</f>
        <v>3022.2</v>
      </c>
      <c r="R65" s="10"/>
      <c r="S65" s="10"/>
      <c r="T65" s="10"/>
      <c r="U65" s="10"/>
      <c r="V65" s="10"/>
      <c r="W65" s="10"/>
      <c r="X65" s="10"/>
      <c r="Y65" s="10"/>
      <c r="Z65" s="18"/>
      <c r="AA65" s="19"/>
      <c r="AB65" s="19"/>
      <c r="AC65" s="19"/>
      <c r="AD65" s="19"/>
      <c r="AE65" s="19"/>
      <c r="AF65" s="19"/>
      <c r="AG65" s="19"/>
      <c r="AH65" s="19"/>
      <c r="AI65" s="19"/>
      <c r="AJ65" s="19"/>
      <c r="AK65" s="19"/>
      <c r="AL65" s="19"/>
      <c r="AM65" s="19"/>
      <c r="AN65" s="19"/>
      <c r="AO65" s="19"/>
      <c r="AP65" s="19"/>
      <c r="AQ65" s="19"/>
      <c r="AR65" s="19"/>
    </row>
    <row r="66" spans="2:44" s="20" customFormat="1" ht="18.75" customHeight="1" x14ac:dyDescent="0.25">
      <c r="B66" s="11" t="s">
        <v>124</v>
      </c>
      <c r="C66" s="30">
        <v>92775</v>
      </c>
      <c r="D66" s="70" t="s">
        <v>125</v>
      </c>
      <c r="E66" s="71"/>
      <c r="F66" s="71"/>
      <c r="G66" s="72"/>
      <c r="H66" s="13">
        <f>[1]Memorial!E79</f>
        <v>11.728640000000002</v>
      </c>
      <c r="I66" s="13" t="s">
        <v>113</v>
      </c>
      <c r="J66" s="15">
        <v>14.55</v>
      </c>
      <c r="K66" s="15">
        <v>5.43</v>
      </c>
      <c r="L66" s="15">
        <f t="shared" si="13"/>
        <v>19.98</v>
      </c>
      <c r="M66" s="16">
        <f t="shared" si="14"/>
        <v>234.34</v>
      </c>
      <c r="N66" s="17">
        <v>0.24390000000000001</v>
      </c>
      <c r="O66" s="16">
        <f t="shared" si="15"/>
        <v>212.27</v>
      </c>
      <c r="P66" s="16">
        <f t="shared" si="16"/>
        <v>79.22</v>
      </c>
      <c r="Q66" s="16">
        <f t="shared" si="18"/>
        <v>291.49</v>
      </c>
      <c r="R66" s="10"/>
      <c r="S66" s="10"/>
      <c r="T66" s="10"/>
      <c r="U66" s="10"/>
      <c r="V66" s="10"/>
      <c r="W66" s="10"/>
      <c r="X66" s="10"/>
      <c r="Y66" s="10"/>
      <c r="Z66" s="18"/>
      <c r="AA66" s="19"/>
      <c r="AB66" s="19"/>
      <c r="AC66" s="19"/>
      <c r="AD66" s="19"/>
      <c r="AE66" s="19"/>
      <c r="AF66" s="19"/>
      <c r="AG66" s="19"/>
      <c r="AH66" s="19"/>
      <c r="AI66" s="19"/>
      <c r="AJ66" s="19"/>
      <c r="AK66" s="19"/>
      <c r="AL66" s="19"/>
      <c r="AM66" s="19"/>
      <c r="AN66" s="19"/>
      <c r="AO66" s="19"/>
      <c r="AP66" s="19"/>
      <c r="AQ66" s="19"/>
      <c r="AR66" s="19"/>
    </row>
    <row r="67" spans="2:44" ht="20.25" customHeight="1" x14ac:dyDescent="0.25">
      <c r="B67" s="11" t="s">
        <v>126</v>
      </c>
      <c r="C67" s="30">
        <v>92778</v>
      </c>
      <c r="D67" s="70" t="s">
        <v>127</v>
      </c>
      <c r="E67" s="71"/>
      <c r="F67" s="71"/>
      <c r="G67" s="72"/>
      <c r="H67" s="13">
        <f>[1]Memorial!E81</f>
        <v>41.462399999999995</v>
      </c>
      <c r="I67" s="13" t="s">
        <v>113</v>
      </c>
      <c r="J67" s="15">
        <v>14.67</v>
      </c>
      <c r="K67" s="15">
        <v>1.95</v>
      </c>
      <c r="L67" s="15">
        <f t="shared" si="13"/>
        <v>16.62</v>
      </c>
      <c r="M67" s="16">
        <f t="shared" si="14"/>
        <v>689.11</v>
      </c>
      <c r="N67" s="17">
        <v>0.24390000000000001</v>
      </c>
      <c r="O67" s="16">
        <f t="shared" si="15"/>
        <v>756.61</v>
      </c>
      <c r="P67" s="16">
        <f t="shared" si="16"/>
        <v>100.57</v>
      </c>
      <c r="Q67" s="16">
        <f t="shared" si="18"/>
        <v>857.18</v>
      </c>
    </row>
    <row r="68" spans="2:44" ht="20.25" customHeight="1" x14ac:dyDescent="0.25">
      <c r="B68" s="11" t="s">
        <v>128</v>
      </c>
      <c r="C68" s="30">
        <v>92718</v>
      </c>
      <c r="D68" s="70" t="s">
        <v>129</v>
      </c>
      <c r="E68" s="71"/>
      <c r="F68" s="71"/>
      <c r="G68" s="72"/>
      <c r="H68" s="13">
        <f>[1]Memorial!E83</f>
        <v>2.3279999999999998</v>
      </c>
      <c r="I68" s="13" t="s">
        <v>37</v>
      </c>
      <c r="J68" s="15">
        <v>432.07</v>
      </c>
      <c r="K68" s="15">
        <v>131.65</v>
      </c>
      <c r="L68" s="15">
        <f t="shared" si="13"/>
        <v>563.72</v>
      </c>
      <c r="M68" s="16">
        <f t="shared" si="14"/>
        <v>1312.34</v>
      </c>
      <c r="N68" s="17">
        <v>0.24390000000000001</v>
      </c>
      <c r="O68" s="16">
        <f t="shared" si="15"/>
        <v>1251.19</v>
      </c>
      <c r="P68" s="16">
        <f t="shared" si="16"/>
        <v>381.23</v>
      </c>
      <c r="Q68" s="16">
        <f t="shared" si="18"/>
        <v>1632.42</v>
      </c>
    </row>
    <row r="69" spans="2:44" ht="20.25" customHeight="1" x14ac:dyDescent="0.25">
      <c r="B69" s="11" t="s">
        <v>130</v>
      </c>
      <c r="C69" s="30" t="s">
        <v>131</v>
      </c>
      <c r="D69" s="70" t="s">
        <v>132</v>
      </c>
      <c r="E69" s="71"/>
      <c r="F69" s="71"/>
      <c r="G69" s="72"/>
      <c r="H69" s="13">
        <f>[1]Memorial!E85</f>
        <v>5.3</v>
      </c>
      <c r="I69" s="13" t="s">
        <v>37</v>
      </c>
      <c r="J69" s="15">
        <f>'[1]Composições Próprias'!I59</f>
        <v>83.752982608695646</v>
      </c>
      <c r="K69" s="15">
        <f>'[1]Composições Próprias'!J59</f>
        <v>22.366800000000001</v>
      </c>
      <c r="L69" s="15">
        <f t="shared" si="13"/>
        <v>106.11978260869564</v>
      </c>
      <c r="M69" s="16">
        <f t="shared" si="14"/>
        <v>562.42999999999995</v>
      </c>
      <c r="N69" s="17">
        <v>0.24390000000000001</v>
      </c>
      <c r="O69" s="16">
        <f t="shared" si="15"/>
        <v>552.16</v>
      </c>
      <c r="P69" s="16">
        <f t="shared" si="16"/>
        <v>147.46</v>
      </c>
      <c r="Q69" s="16">
        <f t="shared" si="18"/>
        <v>699.62</v>
      </c>
    </row>
    <row r="70" spans="2:44" s="20" customFormat="1" ht="18.75" customHeight="1" x14ac:dyDescent="0.25">
      <c r="B70" s="11" t="s">
        <v>133</v>
      </c>
      <c r="C70" s="30">
        <v>92775</v>
      </c>
      <c r="D70" s="70" t="s">
        <v>134</v>
      </c>
      <c r="E70" s="71"/>
      <c r="F70" s="71"/>
      <c r="G70" s="72"/>
      <c r="H70" s="13">
        <f>[1]Memorial!E87</f>
        <v>16.126880000000003</v>
      </c>
      <c r="I70" s="13" t="s">
        <v>113</v>
      </c>
      <c r="J70" s="15">
        <v>14.55</v>
      </c>
      <c r="K70" s="15">
        <v>5.43</v>
      </c>
      <c r="L70" s="15">
        <f t="shared" si="13"/>
        <v>19.98</v>
      </c>
      <c r="M70" s="16">
        <f t="shared" si="14"/>
        <v>322.22000000000003</v>
      </c>
      <c r="N70" s="17">
        <v>0.24390000000000001</v>
      </c>
      <c r="O70" s="16">
        <f t="shared" si="15"/>
        <v>291.88</v>
      </c>
      <c r="P70" s="16">
        <f t="shared" si="16"/>
        <v>108.93</v>
      </c>
      <c r="Q70" s="16">
        <f t="shared" si="18"/>
        <v>400.81</v>
      </c>
      <c r="R70" s="10"/>
      <c r="S70" s="10"/>
      <c r="T70" s="10"/>
      <c r="U70" s="10"/>
      <c r="V70" s="10"/>
      <c r="W70" s="10"/>
      <c r="X70" s="10"/>
      <c r="Y70" s="10"/>
      <c r="Z70" s="18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19"/>
      <c r="AN70" s="19"/>
      <c r="AO70" s="19"/>
      <c r="AP70" s="19"/>
      <c r="AQ70" s="19"/>
      <c r="AR70" s="19"/>
    </row>
    <row r="71" spans="2:44" ht="20.25" customHeight="1" x14ac:dyDescent="0.25">
      <c r="B71" s="11" t="s">
        <v>135</v>
      </c>
      <c r="C71" s="30">
        <v>92778</v>
      </c>
      <c r="D71" s="70" t="s">
        <v>136</v>
      </c>
      <c r="E71" s="71"/>
      <c r="F71" s="71"/>
      <c r="G71" s="72"/>
      <c r="H71" s="13">
        <f>[1]Memorial!E89</f>
        <v>59.231999999999999</v>
      </c>
      <c r="I71" s="13" t="s">
        <v>113</v>
      </c>
      <c r="J71" s="15">
        <v>14.67</v>
      </c>
      <c r="K71" s="15">
        <v>1.95</v>
      </c>
      <c r="L71" s="15">
        <f t="shared" si="13"/>
        <v>16.62</v>
      </c>
      <c r="M71" s="16">
        <f t="shared" si="14"/>
        <v>984.44</v>
      </c>
      <c r="N71" s="17">
        <v>0.24390000000000001</v>
      </c>
      <c r="O71" s="16">
        <f t="shared" si="15"/>
        <v>1080.8699999999999</v>
      </c>
      <c r="P71" s="16">
        <f t="shared" si="16"/>
        <v>143.66999999999999</v>
      </c>
      <c r="Q71" s="16">
        <f t="shared" si="18"/>
        <v>1224.54</v>
      </c>
    </row>
    <row r="72" spans="2:44" ht="34.5" customHeight="1" x14ac:dyDescent="0.25">
      <c r="B72" s="11" t="s">
        <v>137</v>
      </c>
      <c r="C72" s="30">
        <v>92448</v>
      </c>
      <c r="D72" s="70" t="s">
        <v>138</v>
      </c>
      <c r="E72" s="71"/>
      <c r="F72" s="71"/>
      <c r="G72" s="72"/>
      <c r="H72" s="13">
        <f>[1]Memorial!E91</f>
        <v>20</v>
      </c>
      <c r="I72" s="13" t="s">
        <v>29</v>
      </c>
      <c r="J72" s="15">
        <v>74.66</v>
      </c>
      <c r="K72" s="15">
        <v>44.6</v>
      </c>
      <c r="L72" s="15">
        <f t="shared" si="13"/>
        <v>119.25999999999999</v>
      </c>
      <c r="M72" s="16">
        <f t="shared" si="14"/>
        <v>2385.1999999999998</v>
      </c>
      <c r="N72" s="17">
        <v>0.24390000000000001</v>
      </c>
      <c r="O72" s="16">
        <f t="shared" si="15"/>
        <v>1857.39</v>
      </c>
      <c r="P72" s="16">
        <f t="shared" si="16"/>
        <v>1109.56</v>
      </c>
      <c r="Q72" s="16">
        <f t="shared" si="18"/>
        <v>2966.95</v>
      </c>
    </row>
    <row r="73" spans="2:44" ht="20.25" customHeight="1" x14ac:dyDescent="0.25">
      <c r="B73" s="77" t="s">
        <v>139</v>
      </c>
      <c r="C73" s="78"/>
      <c r="D73" s="78"/>
      <c r="E73" s="78"/>
      <c r="F73" s="78"/>
      <c r="G73" s="78"/>
      <c r="H73" s="78"/>
      <c r="I73" s="78"/>
      <c r="J73" s="78"/>
      <c r="K73" s="78"/>
      <c r="L73" s="78"/>
      <c r="M73" s="78"/>
      <c r="N73" s="78"/>
      <c r="O73" s="21">
        <f>SUM(O65:O72)</f>
        <v>7885.52</v>
      </c>
      <c r="P73" s="21">
        <f>SUM(P65:P72)</f>
        <v>3209.69</v>
      </c>
      <c r="Q73" s="21">
        <f>SUM(Q65:Q72)</f>
        <v>11095.21</v>
      </c>
    </row>
    <row r="74" spans="2:44" ht="20.25" customHeight="1" x14ac:dyDescent="0.25">
      <c r="B74" s="24">
        <v>11</v>
      </c>
      <c r="C74" s="8" t="s">
        <v>51</v>
      </c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9"/>
      <c r="R74" s="10"/>
      <c r="S74" s="10"/>
      <c r="T74" s="10"/>
      <c r="U74" s="10"/>
      <c r="V74" s="10"/>
      <c r="W74" s="10"/>
      <c r="X74" s="10"/>
      <c r="Y74" s="10"/>
      <c r="Z74" s="2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</row>
    <row r="75" spans="2:44" ht="44.25" customHeight="1" x14ac:dyDescent="0.25">
      <c r="B75" s="11" t="s">
        <v>140</v>
      </c>
      <c r="C75" s="30">
        <v>89294</v>
      </c>
      <c r="D75" s="70" t="s">
        <v>141</v>
      </c>
      <c r="E75" s="71"/>
      <c r="F75" s="71"/>
      <c r="G75" s="72"/>
      <c r="H75" s="13">
        <f>[1]Memorial!E94</f>
        <v>6.46</v>
      </c>
      <c r="I75" s="13" t="s">
        <v>29</v>
      </c>
      <c r="J75" s="15">
        <v>56.2</v>
      </c>
      <c r="K75" s="15">
        <v>25.92</v>
      </c>
      <c r="L75" s="15">
        <f t="shared" ref="L75:L76" si="19">J75+K75</f>
        <v>82.12</v>
      </c>
      <c r="M75" s="16">
        <f t="shared" ref="M75:M76" si="20">ROUND(L75*H75,2)</f>
        <v>530.5</v>
      </c>
      <c r="N75" s="17">
        <v>0.24390000000000001</v>
      </c>
      <c r="O75" s="16">
        <f t="shared" ref="O75:O76" si="21">ROUND((1+N75)*H75*J75,2)</f>
        <v>451.6</v>
      </c>
      <c r="P75" s="16">
        <f t="shared" ref="P75:P76" si="22">ROUND((1+N75)*H75*K75,2)</f>
        <v>208.28</v>
      </c>
      <c r="Q75" s="16">
        <f t="shared" ref="Q75:Q80" si="23">ROUND(O75+P75,2)</f>
        <v>659.88</v>
      </c>
    </row>
    <row r="76" spans="2:44" ht="21" customHeight="1" x14ac:dyDescent="0.25">
      <c r="B76" s="11" t="s">
        <v>142</v>
      </c>
      <c r="C76" s="30">
        <v>93205</v>
      </c>
      <c r="D76" s="76" t="s">
        <v>143</v>
      </c>
      <c r="E76" s="76"/>
      <c r="F76" s="76"/>
      <c r="G76" s="76"/>
      <c r="H76" s="13">
        <f>[1]Memorial!E96</f>
        <v>3.8</v>
      </c>
      <c r="I76" s="13" t="s">
        <v>63</v>
      </c>
      <c r="J76" s="15">
        <v>30.82</v>
      </c>
      <c r="K76" s="15">
        <v>6.75</v>
      </c>
      <c r="L76" s="15">
        <f t="shared" si="19"/>
        <v>37.57</v>
      </c>
      <c r="M76" s="16">
        <f t="shared" si="20"/>
        <v>142.77000000000001</v>
      </c>
      <c r="N76" s="17">
        <v>0.24390000000000001</v>
      </c>
      <c r="O76" s="16">
        <f t="shared" si="21"/>
        <v>145.68</v>
      </c>
      <c r="P76" s="16">
        <f t="shared" si="22"/>
        <v>31.91</v>
      </c>
      <c r="Q76" s="16">
        <f t="shared" si="23"/>
        <v>177.59</v>
      </c>
    </row>
    <row r="77" spans="2:44" ht="21" customHeight="1" x14ac:dyDescent="0.25">
      <c r="B77" s="11" t="s">
        <v>144</v>
      </c>
      <c r="C77" s="30">
        <v>87874</v>
      </c>
      <c r="D77" s="76" t="s">
        <v>145</v>
      </c>
      <c r="E77" s="76"/>
      <c r="F77" s="76"/>
      <c r="G77" s="76"/>
      <c r="H77" s="13">
        <f>[1]Memorial!E98</f>
        <v>31.6</v>
      </c>
      <c r="I77" s="13" t="s">
        <v>29</v>
      </c>
      <c r="J77" s="15">
        <v>4.25</v>
      </c>
      <c r="K77" s="15">
        <v>0.86</v>
      </c>
      <c r="L77" s="15">
        <f t="shared" si="13"/>
        <v>5.1100000000000003</v>
      </c>
      <c r="M77" s="16">
        <f t="shared" si="14"/>
        <v>161.47999999999999</v>
      </c>
      <c r="N77" s="17">
        <v>0.24390000000000001</v>
      </c>
      <c r="O77" s="16">
        <f t="shared" si="15"/>
        <v>167.06</v>
      </c>
      <c r="P77" s="16">
        <f t="shared" si="16"/>
        <v>33.799999999999997</v>
      </c>
      <c r="Q77" s="16">
        <f t="shared" si="23"/>
        <v>200.86</v>
      </c>
    </row>
    <row r="78" spans="2:44" ht="21" customHeight="1" x14ac:dyDescent="0.25">
      <c r="B78" s="11" t="s">
        <v>146</v>
      </c>
      <c r="C78" s="30">
        <v>87530</v>
      </c>
      <c r="D78" s="76" t="s">
        <v>147</v>
      </c>
      <c r="E78" s="76"/>
      <c r="F78" s="76"/>
      <c r="G78" s="76"/>
      <c r="H78" s="13">
        <f>[1]Memorial!E100</f>
        <v>31.6</v>
      </c>
      <c r="I78" s="13" t="s">
        <v>29</v>
      </c>
      <c r="J78" s="15">
        <v>16.09</v>
      </c>
      <c r="K78" s="15">
        <v>15.3</v>
      </c>
      <c r="L78" s="15">
        <f t="shared" si="13"/>
        <v>31.39</v>
      </c>
      <c r="M78" s="16">
        <f t="shared" si="14"/>
        <v>991.92</v>
      </c>
      <c r="N78" s="17">
        <v>0.24390000000000001</v>
      </c>
      <c r="O78" s="16">
        <f t="shared" si="15"/>
        <v>632.45000000000005</v>
      </c>
      <c r="P78" s="16">
        <f t="shared" si="16"/>
        <v>601.4</v>
      </c>
      <c r="Q78" s="16">
        <f t="shared" si="23"/>
        <v>1233.8499999999999</v>
      </c>
    </row>
    <row r="79" spans="2:44" ht="21" customHeight="1" x14ac:dyDescent="0.25">
      <c r="B79" s="11" t="s">
        <v>148</v>
      </c>
      <c r="C79" s="30">
        <v>88411</v>
      </c>
      <c r="D79" s="76" t="s">
        <v>149</v>
      </c>
      <c r="E79" s="76"/>
      <c r="F79" s="76"/>
      <c r="G79" s="76"/>
      <c r="H79" s="13">
        <f>[1]Memorial!E102</f>
        <v>31.6</v>
      </c>
      <c r="I79" s="13" t="s">
        <v>29</v>
      </c>
      <c r="J79" s="15">
        <v>1.29</v>
      </c>
      <c r="K79" s="15">
        <v>0.92</v>
      </c>
      <c r="L79" s="15">
        <f t="shared" si="13"/>
        <v>2.21</v>
      </c>
      <c r="M79" s="16">
        <f t="shared" si="14"/>
        <v>69.84</v>
      </c>
      <c r="N79" s="17">
        <v>0.24390000000000001</v>
      </c>
      <c r="O79" s="16">
        <f t="shared" si="15"/>
        <v>50.71</v>
      </c>
      <c r="P79" s="16">
        <f t="shared" si="16"/>
        <v>36.159999999999997</v>
      </c>
      <c r="Q79" s="16">
        <f t="shared" si="23"/>
        <v>86.87</v>
      </c>
    </row>
    <row r="80" spans="2:44" ht="21" customHeight="1" x14ac:dyDescent="0.25">
      <c r="B80" s="11" t="s">
        <v>150</v>
      </c>
      <c r="C80" s="30">
        <v>88487</v>
      </c>
      <c r="D80" s="76" t="s">
        <v>151</v>
      </c>
      <c r="E80" s="76"/>
      <c r="F80" s="76"/>
      <c r="G80" s="76"/>
      <c r="H80" s="13">
        <f>[1]Memorial!E104</f>
        <v>31.6</v>
      </c>
      <c r="I80" s="13" t="s">
        <v>29</v>
      </c>
      <c r="J80" s="15">
        <v>9.77</v>
      </c>
      <c r="K80" s="15">
        <v>3.93</v>
      </c>
      <c r="L80" s="15">
        <f t="shared" si="13"/>
        <v>13.7</v>
      </c>
      <c r="M80" s="16">
        <f t="shared" si="14"/>
        <v>432.92</v>
      </c>
      <c r="N80" s="17">
        <v>0.24390000000000001</v>
      </c>
      <c r="O80" s="16">
        <f t="shared" si="15"/>
        <v>384.03</v>
      </c>
      <c r="P80" s="16">
        <f t="shared" si="16"/>
        <v>154.47999999999999</v>
      </c>
      <c r="Q80" s="16">
        <f t="shared" si="23"/>
        <v>538.51</v>
      </c>
    </row>
    <row r="81" spans="2:44" ht="21" customHeight="1" x14ac:dyDescent="0.25">
      <c r="B81" s="77" t="s">
        <v>152</v>
      </c>
      <c r="C81" s="78"/>
      <c r="D81" s="78"/>
      <c r="E81" s="78"/>
      <c r="F81" s="78"/>
      <c r="G81" s="78"/>
      <c r="H81" s="78"/>
      <c r="I81" s="78"/>
      <c r="J81" s="78"/>
      <c r="K81" s="78"/>
      <c r="L81" s="78"/>
      <c r="M81" s="78"/>
      <c r="N81" s="78"/>
      <c r="O81" s="21">
        <f>SUM(O75:O80)</f>
        <v>1831.53</v>
      </c>
      <c r="P81" s="21">
        <f>SUM(P75:P80)</f>
        <v>1066.03</v>
      </c>
      <c r="Q81" s="21">
        <f>SUM(Q75:Q80)</f>
        <v>2897.5599999999995</v>
      </c>
    </row>
    <row r="82" spans="2:44" ht="20.25" customHeight="1" x14ac:dyDescent="0.25">
      <c r="B82" s="24">
        <v>12</v>
      </c>
      <c r="C82" s="8" t="s">
        <v>39</v>
      </c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9"/>
      <c r="R82" s="10"/>
      <c r="S82" s="10"/>
      <c r="T82" s="10"/>
      <c r="U82" s="10"/>
      <c r="V82" s="10"/>
      <c r="W82" s="10"/>
      <c r="X82" s="10"/>
      <c r="Y82" s="10"/>
      <c r="Z82" s="2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</row>
    <row r="83" spans="2:44" s="20" customFormat="1" ht="31.5" customHeight="1" x14ac:dyDescent="0.25">
      <c r="B83" s="11" t="s">
        <v>153</v>
      </c>
      <c r="C83" s="25">
        <v>94319</v>
      </c>
      <c r="D83" s="70" t="s">
        <v>41</v>
      </c>
      <c r="E83" s="71"/>
      <c r="F83" s="71"/>
      <c r="G83" s="72"/>
      <c r="H83" s="13">
        <f>[1]Memorial!E107</f>
        <v>38</v>
      </c>
      <c r="I83" s="14" t="s">
        <v>29</v>
      </c>
      <c r="J83" s="15">
        <v>21.3</v>
      </c>
      <c r="K83" s="15">
        <v>19.48</v>
      </c>
      <c r="L83" s="15">
        <f>J83+K83</f>
        <v>40.78</v>
      </c>
      <c r="M83" s="16">
        <f>ROUND(L83*H83,2)</f>
        <v>1549.64</v>
      </c>
      <c r="N83" s="17">
        <v>0.24390000000000001</v>
      </c>
      <c r="O83" s="16">
        <f>ROUND((1+N83)*H83*J83,2)</f>
        <v>1006.81</v>
      </c>
      <c r="P83" s="16">
        <f>ROUND((1+N83)*H83*K83,2)</f>
        <v>920.78</v>
      </c>
      <c r="Q83" s="16">
        <f>ROUND(O83+P83,2)</f>
        <v>1927.59</v>
      </c>
      <c r="R83" s="10"/>
      <c r="S83" s="10"/>
      <c r="T83" s="10"/>
      <c r="U83" s="10"/>
      <c r="V83" s="10"/>
      <c r="W83" s="10"/>
      <c r="X83" s="10"/>
      <c r="Y83" s="10"/>
      <c r="Z83" s="18"/>
      <c r="AA83" s="19"/>
      <c r="AB83" s="19"/>
      <c r="AC83" s="19"/>
      <c r="AD83" s="19"/>
      <c r="AE83" s="19"/>
      <c r="AF83" s="19"/>
      <c r="AG83" s="19"/>
      <c r="AH83" s="19"/>
      <c r="AI83" s="19"/>
      <c r="AJ83" s="19"/>
      <c r="AK83" s="19"/>
      <c r="AL83" s="19"/>
      <c r="AM83" s="19"/>
      <c r="AN83" s="19"/>
      <c r="AO83" s="19"/>
      <c r="AP83" s="19"/>
      <c r="AQ83" s="19"/>
      <c r="AR83" s="19"/>
    </row>
    <row r="84" spans="2:44" ht="31.5" customHeight="1" x14ac:dyDescent="0.25">
      <c r="B84" s="11" t="s">
        <v>154</v>
      </c>
      <c r="C84" s="25">
        <v>100324</v>
      </c>
      <c r="D84" s="76" t="s">
        <v>155</v>
      </c>
      <c r="E84" s="76"/>
      <c r="F84" s="76"/>
      <c r="G84" s="76"/>
      <c r="H84" s="13">
        <f>[1]Memorial!E109</f>
        <v>14.440000000000001</v>
      </c>
      <c r="I84" s="14" t="s">
        <v>37</v>
      </c>
      <c r="J84" s="15">
        <v>68.88</v>
      </c>
      <c r="K84" s="15">
        <v>21.29</v>
      </c>
      <c r="L84" s="15">
        <f t="shared" ref="L84:L86" si="24">J84+K84</f>
        <v>90.169999999999987</v>
      </c>
      <c r="M84" s="16">
        <f t="shared" ref="M84:M86" si="25">ROUND(L84*H84,2)</f>
        <v>1302.05</v>
      </c>
      <c r="N84" s="17">
        <v>0.24390000000000001</v>
      </c>
      <c r="O84" s="16">
        <f t="shared" ref="O84:O86" si="26">ROUND((1+N84)*H84*J84,2)</f>
        <v>1237.22</v>
      </c>
      <c r="P84" s="16">
        <f t="shared" ref="P84:P86" si="27">ROUND((1+N84)*H84*K84,2)</f>
        <v>382.41</v>
      </c>
      <c r="Q84" s="16">
        <f>ROUND(O84+P84,2)</f>
        <v>1619.63</v>
      </c>
    </row>
    <row r="85" spans="2:44" ht="19.5" customHeight="1" x14ac:dyDescent="0.25">
      <c r="B85" s="11" t="s">
        <v>156</v>
      </c>
      <c r="C85" s="30" t="s">
        <v>157</v>
      </c>
      <c r="D85" s="76" t="s">
        <v>158</v>
      </c>
      <c r="E85" s="76"/>
      <c r="F85" s="76"/>
      <c r="G85" s="76"/>
      <c r="H85" s="13">
        <v>74</v>
      </c>
      <c r="I85" s="14" t="s">
        <v>29</v>
      </c>
      <c r="J85" s="15">
        <f>'[1]Composições Próprias'!I67</f>
        <v>1.6581599999999999</v>
      </c>
      <c r="K85" s="15">
        <f>'[1]Composições Próprias'!J67</f>
        <v>6.1082699999999992</v>
      </c>
      <c r="L85" s="15">
        <f t="shared" si="24"/>
        <v>7.7664299999999988</v>
      </c>
      <c r="M85" s="16">
        <f t="shared" si="25"/>
        <v>574.72</v>
      </c>
      <c r="N85" s="17">
        <v>0.24390000000000001</v>
      </c>
      <c r="O85" s="16">
        <f t="shared" si="26"/>
        <v>152.63</v>
      </c>
      <c r="P85" s="16">
        <f t="shared" si="27"/>
        <v>562.26</v>
      </c>
      <c r="Q85" s="16">
        <f>ROUND(O85+P85,2)</f>
        <v>714.89</v>
      </c>
    </row>
    <row r="86" spans="2:44" s="1" customFormat="1" ht="31.5" customHeight="1" x14ac:dyDescent="0.25">
      <c r="B86" s="11" t="s">
        <v>159</v>
      </c>
      <c r="C86" s="25">
        <v>97094</v>
      </c>
      <c r="D86" s="76" t="s">
        <v>160</v>
      </c>
      <c r="E86" s="76"/>
      <c r="F86" s="76"/>
      <c r="G86" s="76"/>
      <c r="H86" s="13">
        <f>[1]Memorial!E111</f>
        <v>5.32</v>
      </c>
      <c r="I86" s="14" t="s">
        <v>37</v>
      </c>
      <c r="J86" s="15">
        <v>465.1</v>
      </c>
      <c r="K86" s="15">
        <v>14.74</v>
      </c>
      <c r="L86" s="15">
        <f t="shared" si="24"/>
        <v>479.84000000000003</v>
      </c>
      <c r="M86" s="16">
        <f t="shared" si="25"/>
        <v>2552.75</v>
      </c>
      <c r="N86" s="17">
        <v>0.24390000000000001</v>
      </c>
      <c r="O86" s="16">
        <f t="shared" si="26"/>
        <v>3077.82</v>
      </c>
      <c r="P86" s="16">
        <f t="shared" si="27"/>
        <v>97.54</v>
      </c>
      <c r="Q86" s="16">
        <f>ROUND(O86+P86,2)</f>
        <v>3175.36</v>
      </c>
    </row>
    <row r="87" spans="2:44" ht="24.75" customHeight="1" x14ac:dyDescent="0.25">
      <c r="B87" s="11" t="s">
        <v>161</v>
      </c>
      <c r="C87" s="25">
        <v>87251</v>
      </c>
      <c r="D87" s="70" t="s">
        <v>162</v>
      </c>
      <c r="E87" s="71"/>
      <c r="F87" s="71"/>
      <c r="G87" s="72"/>
      <c r="H87" s="13">
        <v>76</v>
      </c>
      <c r="I87" s="14" t="s">
        <v>29</v>
      </c>
      <c r="J87" s="15">
        <v>30.94</v>
      </c>
      <c r="K87" s="15">
        <v>6.15</v>
      </c>
      <c r="L87" s="15">
        <f>J87+K87</f>
        <v>37.090000000000003</v>
      </c>
      <c r="M87" s="16">
        <f>ROUND(L87*H87,2)</f>
        <v>2818.84</v>
      </c>
      <c r="N87" s="17">
        <v>0.24390000000000001</v>
      </c>
      <c r="O87" s="16">
        <f>ROUND((1+N87)*H87*J87,2)</f>
        <v>2924.96</v>
      </c>
      <c r="P87" s="16">
        <f>ROUND((1+N87)*H87*K87,2)</f>
        <v>581.4</v>
      </c>
      <c r="Q87" s="16">
        <f>ROUND(O87+P87,2)</f>
        <v>3506.36</v>
      </c>
    </row>
    <row r="88" spans="2:44" ht="20.25" customHeight="1" x14ac:dyDescent="0.25">
      <c r="B88" s="77" t="s">
        <v>163</v>
      </c>
      <c r="C88" s="78"/>
      <c r="D88" s="78"/>
      <c r="E88" s="78"/>
      <c r="F88" s="78"/>
      <c r="G88" s="78"/>
      <c r="H88" s="78"/>
      <c r="I88" s="78"/>
      <c r="J88" s="78"/>
      <c r="K88" s="78"/>
      <c r="L88" s="78"/>
      <c r="M88" s="78"/>
      <c r="N88" s="78"/>
      <c r="O88" s="21">
        <f>SUM(O83:O87)</f>
        <v>8399.4399999999987</v>
      </c>
      <c r="P88" s="21">
        <f>SUM(P83:P87)</f>
        <v>2544.39</v>
      </c>
      <c r="Q88" s="21">
        <f>SUM(Q83:Q87)</f>
        <v>10943.830000000002</v>
      </c>
    </row>
    <row r="89" spans="2:44" ht="20.25" customHeight="1" x14ac:dyDescent="0.25">
      <c r="B89" s="24">
        <v>13</v>
      </c>
      <c r="C89" s="8" t="s">
        <v>164</v>
      </c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9"/>
      <c r="R89" s="10"/>
      <c r="S89" s="10"/>
      <c r="T89" s="10"/>
      <c r="U89" s="10"/>
      <c r="V89" s="10"/>
      <c r="W89" s="10"/>
      <c r="X89" s="10"/>
      <c r="Y89" s="10"/>
      <c r="Z89" s="2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</row>
    <row r="90" spans="2:44" ht="42" customHeight="1" x14ac:dyDescent="0.25">
      <c r="B90" s="11" t="s">
        <v>165</v>
      </c>
      <c r="C90" s="25">
        <v>94210</v>
      </c>
      <c r="D90" s="70" t="s">
        <v>166</v>
      </c>
      <c r="E90" s="71"/>
      <c r="F90" s="71"/>
      <c r="G90" s="72"/>
      <c r="H90" s="13">
        <f>[1]Memorial!E116</f>
        <v>76</v>
      </c>
      <c r="I90" s="14" t="s">
        <v>29</v>
      </c>
      <c r="J90" s="15">
        <v>43.78</v>
      </c>
      <c r="K90" s="15">
        <v>4.49</v>
      </c>
      <c r="L90" s="15">
        <f>J90+K90</f>
        <v>48.27</v>
      </c>
      <c r="M90" s="16">
        <f>ROUND(L90*H90,2)</f>
        <v>3668.52</v>
      </c>
      <c r="N90" s="17">
        <v>0.24390000000000001</v>
      </c>
      <c r="O90" s="16">
        <f>ROUND((1+N90)*H90*J90,2)</f>
        <v>4138.8</v>
      </c>
      <c r="P90" s="16">
        <f>ROUND((1+N90)*H90*K90,2)</f>
        <v>424.47</v>
      </c>
      <c r="Q90" s="16">
        <f>ROUND(O90+P90,2)</f>
        <v>4563.2700000000004</v>
      </c>
    </row>
    <row r="91" spans="2:44" ht="31.5" customHeight="1" x14ac:dyDescent="0.25">
      <c r="B91" s="11" t="s">
        <v>167</v>
      </c>
      <c r="C91" s="25">
        <v>92544</v>
      </c>
      <c r="D91" s="70" t="s">
        <v>168</v>
      </c>
      <c r="E91" s="71"/>
      <c r="F91" s="71"/>
      <c r="G91" s="72"/>
      <c r="H91" s="13">
        <f>[1]Memorial!E118</f>
        <v>76</v>
      </c>
      <c r="I91" s="14" t="s">
        <v>29</v>
      </c>
      <c r="J91" s="15">
        <v>12.43</v>
      </c>
      <c r="K91" s="15">
        <v>2.33</v>
      </c>
      <c r="L91" s="15">
        <f>J91+K91</f>
        <v>14.76</v>
      </c>
      <c r="M91" s="16">
        <f>ROUND(L91*H91,2)</f>
        <v>1121.76</v>
      </c>
      <c r="N91" s="17">
        <v>0.24390000000000001</v>
      </c>
      <c r="O91" s="16">
        <f>ROUND((1+N91)*H91*J91,2)</f>
        <v>1175.0899999999999</v>
      </c>
      <c r="P91" s="16">
        <f>ROUND((1+N91)*H91*K91,2)</f>
        <v>220.27</v>
      </c>
      <c r="Q91" s="16">
        <f>ROUND(O91+P91,2)</f>
        <v>1395.36</v>
      </c>
    </row>
    <row r="92" spans="2:44" ht="20.25" customHeight="1" x14ac:dyDescent="0.25">
      <c r="B92" s="77" t="s">
        <v>169</v>
      </c>
      <c r="C92" s="78"/>
      <c r="D92" s="78"/>
      <c r="E92" s="78"/>
      <c r="F92" s="78"/>
      <c r="G92" s="78"/>
      <c r="H92" s="78"/>
      <c r="I92" s="78"/>
      <c r="J92" s="78"/>
      <c r="K92" s="78"/>
      <c r="L92" s="78"/>
      <c r="M92" s="78"/>
      <c r="N92" s="78"/>
      <c r="O92" s="21">
        <f>SUM(O90:O91)</f>
        <v>5313.89</v>
      </c>
      <c r="P92" s="21">
        <f>SUM(P90:P91)</f>
        <v>644.74</v>
      </c>
      <c r="Q92" s="21">
        <f>SUM(Q90:Q91)</f>
        <v>5958.63</v>
      </c>
    </row>
    <row r="93" spans="2:44" ht="20.25" customHeight="1" x14ac:dyDescent="0.25">
      <c r="B93" s="24">
        <v>14</v>
      </c>
      <c r="C93" s="8" t="s">
        <v>170</v>
      </c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9"/>
      <c r="R93" s="10"/>
      <c r="S93" s="10"/>
      <c r="T93" s="10"/>
      <c r="U93" s="10"/>
      <c r="V93" s="10"/>
      <c r="W93" s="10"/>
      <c r="X93" s="10"/>
      <c r="Y93" s="10"/>
      <c r="Z93" s="2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</row>
    <row r="94" spans="2:44" ht="20.25" customHeight="1" x14ac:dyDescent="0.25">
      <c r="B94" s="11" t="s">
        <v>171</v>
      </c>
      <c r="C94" s="25">
        <v>91191</v>
      </c>
      <c r="D94" s="70" t="s">
        <v>172</v>
      </c>
      <c r="E94" s="71"/>
      <c r="F94" s="71"/>
      <c r="G94" s="72"/>
      <c r="H94" s="13">
        <f>[1]Memorial!E121</f>
        <v>10</v>
      </c>
      <c r="I94" s="14" t="s">
        <v>81</v>
      </c>
      <c r="J94" s="15">
        <v>1.07</v>
      </c>
      <c r="K94" s="15">
        <v>3.18</v>
      </c>
      <c r="L94" s="15">
        <f t="shared" ref="L94:L102" si="28">J94+K94</f>
        <v>4.25</v>
      </c>
      <c r="M94" s="16">
        <f t="shared" ref="M94:M105" si="29">ROUND(L94*H94,2)</f>
        <v>42.5</v>
      </c>
      <c r="N94" s="17">
        <v>0.24390000000000001</v>
      </c>
      <c r="O94" s="16">
        <f t="shared" ref="O94:O105" si="30">ROUND((1+N94)*H94*J94,2)</f>
        <v>13.31</v>
      </c>
      <c r="P94" s="16">
        <f t="shared" ref="P94:P105" si="31">ROUND((1+N94)*H94*K94,2)</f>
        <v>39.56</v>
      </c>
      <c r="Q94" s="16">
        <f>ROUND(O94+P94,2)</f>
        <v>52.87</v>
      </c>
    </row>
    <row r="95" spans="2:44" ht="31.5" customHeight="1" x14ac:dyDescent="0.25">
      <c r="B95" s="11" t="s">
        <v>173</v>
      </c>
      <c r="C95" s="25">
        <v>89957</v>
      </c>
      <c r="D95" s="70" t="s">
        <v>174</v>
      </c>
      <c r="E95" s="71"/>
      <c r="F95" s="71"/>
      <c r="G95" s="72"/>
      <c r="H95" s="13">
        <f>[1]Memorial!E123</f>
        <v>1</v>
      </c>
      <c r="I95" s="14" t="s">
        <v>81</v>
      </c>
      <c r="J95" s="15">
        <v>48.89</v>
      </c>
      <c r="K95" s="15">
        <v>70.38</v>
      </c>
      <c r="L95" s="15">
        <f t="shared" si="28"/>
        <v>119.27</v>
      </c>
      <c r="M95" s="16">
        <f t="shared" si="29"/>
        <v>119.27</v>
      </c>
      <c r="N95" s="17">
        <v>0.24390000000000001</v>
      </c>
      <c r="O95" s="16">
        <f t="shared" si="30"/>
        <v>60.81</v>
      </c>
      <c r="P95" s="16">
        <f t="shared" si="31"/>
        <v>87.55</v>
      </c>
      <c r="Q95" s="16">
        <f>ROUND(O95+P95,2)</f>
        <v>148.36000000000001</v>
      </c>
    </row>
    <row r="96" spans="2:44" ht="31.5" customHeight="1" x14ac:dyDescent="0.25">
      <c r="B96" s="11" t="s">
        <v>175</v>
      </c>
      <c r="C96" s="25">
        <v>89712</v>
      </c>
      <c r="D96" s="70" t="s">
        <v>176</v>
      </c>
      <c r="E96" s="71"/>
      <c r="F96" s="71"/>
      <c r="G96" s="72"/>
      <c r="H96" s="13">
        <f>[1]Memorial!E125</f>
        <v>6.8</v>
      </c>
      <c r="I96" s="14" t="s">
        <v>63</v>
      </c>
      <c r="J96" s="15">
        <v>16.89</v>
      </c>
      <c r="K96" s="15">
        <v>10.73</v>
      </c>
      <c r="L96" s="15">
        <f t="shared" si="28"/>
        <v>27.62</v>
      </c>
      <c r="M96" s="16">
        <f t="shared" si="29"/>
        <v>187.82</v>
      </c>
      <c r="N96" s="17">
        <v>0.24390000000000001</v>
      </c>
      <c r="O96" s="16">
        <f t="shared" si="30"/>
        <v>142.86000000000001</v>
      </c>
      <c r="P96" s="16">
        <f t="shared" si="31"/>
        <v>90.76</v>
      </c>
      <c r="Q96" s="16">
        <f>ROUND(O96+P96,2)</f>
        <v>233.62</v>
      </c>
    </row>
    <row r="97" spans="2:44" ht="45.75" customHeight="1" x14ac:dyDescent="0.25">
      <c r="B97" s="11" t="s">
        <v>177</v>
      </c>
      <c r="C97" s="25">
        <v>86933</v>
      </c>
      <c r="D97" s="76" t="s">
        <v>178</v>
      </c>
      <c r="E97" s="76"/>
      <c r="F97" s="76"/>
      <c r="G97" s="76"/>
      <c r="H97" s="13">
        <f>[1]Memorial!E127</f>
        <v>1</v>
      </c>
      <c r="I97" s="14" t="s">
        <v>81</v>
      </c>
      <c r="J97" s="15">
        <v>389</v>
      </c>
      <c r="K97" s="15">
        <v>29.47</v>
      </c>
      <c r="L97" s="15">
        <f t="shared" si="28"/>
        <v>418.47</v>
      </c>
      <c r="M97" s="16">
        <f t="shared" si="29"/>
        <v>418.47</v>
      </c>
      <c r="N97" s="17">
        <v>0.24390000000000001</v>
      </c>
      <c r="O97" s="16">
        <f t="shared" si="30"/>
        <v>483.88</v>
      </c>
      <c r="P97" s="16">
        <f t="shared" si="31"/>
        <v>36.659999999999997</v>
      </c>
      <c r="Q97" s="16">
        <f>ROUND(O97+P97,2)</f>
        <v>520.54</v>
      </c>
    </row>
    <row r="98" spans="2:44" ht="20.25" customHeight="1" x14ac:dyDescent="0.25">
      <c r="B98" s="77" t="s">
        <v>179</v>
      </c>
      <c r="C98" s="78"/>
      <c r="D98" s="78"/>
      <c r="E98" s="78"/>
      <c r="F98" s="78"/>
      <c r="G98" s="78"/>
      <c r="H98" s="78"/>
      <c r="I98" s="78"/>
      <c r="J98" s="78"/>
      <c r="K98" s="78"/>
      <c r="L98" s="78"/>
      <c r="M98" s="78"/>
      <c r="N98" s="78"/>
      <c r="O98" s="21">
        <f>SUM(O94:O97)</f>
        <v>700.86</v>
      </c>
      <c r="P98" s="21">
        <f>SUM(P94:P97)</f>
        <v>254.53</v>
      </c>
      <c r="Q98" s="21">
        <f>SUM(Q94:Q97)</f>
        <v>955.39</v>
      </c>
    </row>
    <row r="99" spans="2:44" ht="20.25" customHeight="1" x14ac:dyDescent="0.25">
      <c r="B99" s="24">
        <v>15</v>
      </c>
      <c r="C99" s="8" t="s">
        <v>180</v>
      </c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9"/>
      <c r="R99" s="10"/>
      <c r="S99" s="10"/>
      <c r="T99" s="10"/>
      <c r="U99" s="10"/>
      <c r="V99" s="10"/>
      <c r="W99" s="10"/>
      <c r="X99" s="10"/>
      <c r="Y99" s="10"/>
      <c r="Z99" s="2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</row>
    <row r="100" spans="2:44" s="1" customFormat="1" ht="35.25" customHeight="1" x14ac:dyDescent="0.25">
      <c r="B100" s="11" t="s">
        <v>181</v>
      </c>
      <c r="C100" s="25">
        <v>97902</v>
      </c>
      <c r="D100" s="76" t="s">
        <v>182</v>
      </c>
      <c r="E100" s="76"/>
      <c r="F100" s="76"/>
      <c r="G100" s="76"/>
      <c r="H100" s="13">
        <f>[1]Memorial!E130</f>
        <v>8</v>
      </c>
      <c r="I100" s="14" t="s">
        <v>81</v>
      </c>
      <c r="J100" s="15">
        <v>291.39</v>
      </c>
      <c r="K100" s="15">
        <v>236.25</v>
      </c>
      <c r="L100" s="15">
        <f t="shared" si="28"/>
        <v>527.64</v>
      </c>
      <c r="M100" s="16">
        <f t="shared" si="29"/>
        <v>4221.12</v>
      </c>
      <c r="N100" s="17">
        <v>0.24390000000000001</v>
      </c>
      <c r="O100" s="16">
        <f t="shared" si="30"/>
        <v>2899.68</v>
      </c>
      <c r="P100" s="16">
        <f t="shared" si="31"/>
        <v>2350.9699999999998</v>
      </c>
      <c r="Q100" s="16">
        <f t="shared" ref="Q100:Q105" si="32">ROUND(O100+P100,2)</f>
        <v>5250.65</v>
      </c>
    </row>
    <row r="101" spans="2:44" s="1" customFormat="1" ht="35.25" customHeight="1" x14ac:dyDescent="0.25">
      <c r="B101" s="11" t="s">
        <v>183</v>
      </c>
      <c r="C101" s="25">
        <v>89482</v>
      </c>
      <c r="D101" s="76" t="s">
        <v>184</v>
      </c>
      <c r="E101" s="76"/>
      <c r="F101" s="76"/>
      <c r="G101" s="76"/>
      <c r="H101" s="13">
        <f>[1]Memorial!E132</f>
        <v>14</v>
      </c>
      <c r="I101" s="14" t="s">
        <v>81</v>
      </c>
      <c r="J101" s="15">
        <v>25.29</v>
      </c>
      <c r="K101" s="15">
        <v>3.8</v>
      </c>
      <c r="L101" s="15">
        <f t="shared" si="28"/>
        <v>29.09</v>
      </c>
      <c r="M101" s="16">
        <f t="shared" si="29"/>
        <v>407.26</v>
      </c>
      <c r="N101" s="17">
        <v>0.24390000000000001</v>
      </c>
      <c r="O101" s="16">
        <f t="shared" si="30"/>
        <v>440.42</v>
      </c>
      <c r="P101" s="16">
        <f t="shared" si="31"/>
        <v>66.180000000000007</v>
      </c>
      <c r="Q101" s="16">
        <f t="shared" si="32"/>
        <v>506.6</v>
      </c>
    </row>
    <row r="102" spans="2:44" s="1" customFormat="1" ht="35.25" customHeight="1" x14ac:dyDescent="0.25">
      <c r="B102" s="11" t="s">
        <v>185</v>
      </c>
      <c r="C102" s="25">
        <v>89714</v>
      </c>
      <c r="D102" s="76" t="s">
        <v>186</v>
      </c>
      <c r="E102" s="76"/>
      <c r="F102" s="76"/>
      <c r="G102" s="76"/>
      <c r="H102" s="13">
        <v>50</v>
      </c>
      <c r="I102" s="14" t="s">
        <v>63</v>
      </c>
      <c r="J102" s="15">
        <v>32.67</v>
      </c>
      <c r="K102" s="15">
        <v>20.87</v>
      </c>
      <c r="L102" s="15">
        <f t="shared" si="28"/>
        <v>53.540000000000006</v>
      </c>
      <c r="M102" s="16">
        <f t="shared" si="29"/>
        <v>2677</v>
      </c>
      <c r="N102" s="17">
        <v>0.24390000000000001</v>
      </c>
      <c r="O102" s="16">
        <f t="shared" si="30"/>
        <v>2031.91</v>
      </c>
      <c r="P102" s="16">
        <f t="shared" si="31"/>
        <v>1298.01</v>
      </c>
      <c r="Q102" s="16">
        <f t="shared" si="32"/>
        <v>3329.92</v>
      </c>
    </row>
    <row r="103" spans="2:44" ht="31.5" customHeight="1" x14ac:dyDescent="0.25">
      <c r="B103" s="11" t="s">
        <v>187</v>
      </c>
      <c r="C103" s="25">
        <v>91795</v>
      </c>
      <c r="D103" s="70" t="s">
        <v>188</v>
      </c>
      <c r="E103" s="71"/>
      <c r="F103" s="71"/>
      <c r="G103" s="72"/>
      <c r="H103" s="13">
        <v>137</v>
      </c>
      <c r="I103" s="14" t="s">
        <v>63</v>
      </c>
      <c r="J103" s="15">
        <v>50.26</v>
      </c>
      <c r="K103" s="15">
        <v>18.55</v>
      </c>
      <c r="L103" s="15">
        <f>J103+K103</f>
        <v>68.81</v>
      </c>
      <c r="M103" s="16">
        <f t="shared" si="29"/>
        <v>9426.9699999999993</v>
      </c>
      <c r="N103" s="17">
        <v>0.24390000000000001</v>
      </c>
      <c r="O103" s="16">
        <f t="shared" si="30"/>
        <v>8565.02</v>
      </c>
      <c r="P103" s="16">
        <f t="shared" si="31"/>
        <v>3161.19</v>
      </c>
      <c r="Q103" s="16">
        <f t="shared" si="32"/>
        <v>11726.21</v>
      </c>
    </row>
    <row r="104" spans="2:44" ht="31.5" customHeight="1" x14ac:dyDescent="0.25">
      <c r="B104" s="11" t="s">
        <v>189</v>
      </c>
      <c r="C104" s="25">
        <v>92106</v>
      </c>
      <c r="D104" s="70" t="s">
        <v>190</v>
      </c>
      <c r="E104" s="71"/>
      <c r="F104" s="71"/>
      <c r="G104" s="72"/>
      <c r="H104" s="13">
        <v>4</v>
      </c>
      <c r="I104" s="14" t="s">
        <v>191</v>
      </c>
      <c r="J104" s="15">
        <v>201.57</v>
      </c>
      <c r="K104" s="15">
        <v>19.82</v>
      </c>
      <c r="L104" s="15">
        <f t="shared" ref="L104:L105" si="33">J104+K104</f>
        <v>221.39</v>
      </c>
      <c r="M104" s="16">
        <f t="shared" si="29"/>
        <v>885.56</v>
      </c>
      <c r="N104" s="17">
        <v>0.24390000000000001</v>
      </c>
      <c r="O104" s="16">
        <f t="shared" si="30"/>
        <v>1002.93</v>
      </c>
      <c r="P104" s="16">
        <f t="shared" si="31"/>
        <v>98.62</v>
      </c>
      <c r="Q104" s="16">
        <f t="shared" si="32"/>
        <v>1101.55</v>
      </c>
    </row>
    <row r="105" spans="2:44" ht="20.25" customHeight="1" x14ac:dyDescent="0.25">
      <c r="B105" s="11" t="s">
        <v>192</v>
      </c>
      <c r="C105" s="25" t="s">
        <v>193</v>
      </c>
      <c r="D105" s="70" t="s">
        <v>194</v>
      </c>
      <c r="E105" s="71"/>
      <c r="F105" s="71"/>
      <c r="G105" s="72"/>
      <c r="H105" s="13">
        <f>[1]Memorial!E138</f>
        <v>125</v>
      </c>
      <c r="I105" s="14" t="s">
        <v>63</v>
      </c>
      <c r="J105" s="15">
        <f>'[1]Composições Próprias'!I76</f>
        <v>1.4002600000000001</v>
      </c>
      <c r="K105" s="15">
        <f>'[1]Composições Próprias'!J76</f>
        <v>8.5906599999999997</v>
      </c>
      <c r="L105" s="15">
        <f t="shared" si="33"/>
        <v>9.9909199999999991</v>
      </c>
      <c r="M105" s="16">
        <f t="shared" si="29"/>
        <v>1248.8699999999999</v>
      </c>
      <c r="N105" s="17">
        <v>0.24390000000000001</v>
      </c>
      <c r="O105" s="16">
        <f t="shared" si="30"/>
        <v>217.72</v>
      </c>
      <c r="P105" s="16">
        <f t="shared" si="31"/>
        <v>1335.74</v>
      </c>
      <c r="Q105" s="16">
        <f t="shared" si="32"/>
        <v>1553.46</v>
      </c>
    </row>
    <row r="106" spans="2:44" ht="20.25" customHeight="1" x14ac:dyDescent="0.25">
      <c r="B106" s="77" t="s">
        <v>195</v>
      </c>
      <c r="C106" s="78"/>
      <c r="D106" s="78"/>
      <c r="E106" s="78"/>
      <c r="F106" s="78"/>
      <c r="G106" s="78"/>
      <c r="H106" s="78"/>
      <c r="I106" s="78"/>
      <c r="J106" s="78"/>
      <c r="K106" s="78"/>
      <c r="L106" s="78"/>
      <c r="M106" s="78"/>
      <c r="N106" s="78"/>
      <c r="O106" s="21">
        <f>SUM(O100:O105)</f>
        <v>15157.68</v>
      </c>
      <c r="P106" s="21">
        <f>SUM(P100:P105)</f>
        <v>8310.7100000000009</v>
      </c>
      <c r="Q106" s="21">
        <f>SUM(Q100:Q105)</f>
        <v>23468.389999999996</v>
      </c>
    </row>
    <row r="107" spans="2:44" ht="20.25" customHeight="1" x14ac:dyDescent="0.25">
      <c r="B107" s="24" t="s">
        <v>196</v>
      </c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9"/>
      <c r="R107" s="10"/>
      <c r="S107" s="10"/>
      <c r="T107" s="10"/>
      <c r="U107" s="10"/>
      <c r="V107" s="10"/>
      <c r="W107" s="10"/>
      <c r="X107" s="10"/>
      <c r="Y107" s="10"/>
      <c r="Z107" s="2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</row>
    <row r="108" spans="2:44" ht="20.25" customHeight="1" x14ac:dyDescent="0.25">
      <c r="B108" s="24">
        <v>16</v>
      </c>
      <c r="C108" s="8" t="s">
        <v>197</v>
      </c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9"/>
      <c r="R108" s="10"/>
      <c r="S108" s="10"/>
      <c r="T108" s="10"/>
      <c r="U108" s="10"/>
      <c r="V108" s="10"/>
      <c r="W108" s="10"/>
      <c r="X108" s="10"/>
      <c r="Y108" s="10"/>
      <c r="Z108" s="2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</row>
    <row r="109" spans="2:44" ht="47.25" customHeight="1" x14ac:dyDescent="0.25">
      <c r="B109" s="11" t="s">
        <v>198</v>
      </c>
      <c r="C109" s="25">
        <v>100763</v>
      </c>
      <c r="D109" s="70" t="s">
        <v>199</v>
      </c>
      <c r="E109" s="71"/>
      <c r="F109" s="71"/>
      <c r="G109" s="72"/>
      <c r="H109" s="13">
        <v>1000</v>
      </c>
      <c r="I109" s="14" t="s">
        <v>113</v>
      </c>
      <c r="J109" s="15">
        <v>17.309999999999999</v>
      </c>
      <c r="K109" s="15">
        <v>0.82</v>
      </c>
      <c r="L109" s="15">
        <f>J109+K109</f>
        <v>18.13</v>
      </c>
      <c r="M109" s="16">
        <f>ROUND(L109*H109,2)</f>
        <v>18130</v>
      </c>
      <c r="N109" s="17">
        <v>0.24390000000000001</v>
      </c>
      <c r="O109" s="16">
        <f>ROUND((1+N109)*H109*J109,2)</f>
        <v>21531.91</v>
      </c>
      <c r="P109" s="16">
        <f>ROUND((1+N109)*H109*K109,2)</f>
        <v>1020</v>
      </c>
      <c r="Q109" s="16">
        <f>ROUND(O109+P109,2)</f>
        <v>22551.91</v>
      </c>
    </row>
    <row r="110" spans="2:44" s="1" customFormat="1" ht="33" customHeight="1" x14ac:dyDescent="0.25">
      <c r="B110" s="11" t="s">
        <v>200</v>
      </c>
      <c r="C110" s="12" t="s">
        <v>201</v>
      </c>
      <c r="D110" s="70" t="s">
        <v>202</v>
      </c>
      <c r="E110" s="71"/>
      <c r="F110" s="71"/>
      <c r="G110" s="72"/>
      <c r="H110" s="13">
        <v>1</v>
      </c>
      <c r="I110" s="14" t="s">
        <v>81</v>
      </c>
      <c r="J110" s="15">
        <f>'[1]Composições Próprias'!I101</f>
        <v>1448.3266666666666</v>
      </c>
      <c r="K110" s="15">
        <f>'[1]Composições Próprias'!J101</f>
        <v>1024.2</v>
      </c>
      <c r="L110" s="15">
        <f>J110+K110</f>
        <v>2472.5266666666666</v>
      </c>
      <c r="M110" s="16">
        <f>ROUND(L110*H110,2)</f>
        <v>2472.5300000000002</v>
      </c>
      <c r="N110" s="17">
        <v>0.24390000000000001</v>
      </c>
      <c r="O110" s="16">
        <f>ROUND((1+N110)*H110*J110,2)</f>
        <v>1801.57</v>
      </c>
      <c r="P110" s="16">
        <f>ROUND((1+N110)*H110*K110,2)</f>
        <v>1274</v>
      </c>
      <c r="Q110" s="16">
        <f>ROUND(O110+P110,2)</f>
        <v>3075.57</v>
      </c>
    </row>
    <row r="111" spans="2:44" s="1" customFormat="1" ht="33" customHeight="1" x14ac:dyDescent="0.25">
      <c r="B111" s="11" t="s">
        <v>203</v>
      </c>
      <c r="C111" s="12" t="s">
        <v>204</v>
      </c>
      <c r="D111" s="70" t="s">
        <v>205</v>
      </c>
      <c r="E111" s="71"/>
      <c r="F111" s="71"/>
      <c r="G111" s="72"/>
      <c r="H111" s="13">
        <v>1</v>
      </c>
      <c r="I111" s="14" t="s">
        <v>81</v>
      </c>
      <c r="J111" s="15">
        <v>0</v>
      </c>
      <c r="K111" s="15">
        <f>'[1]Composições Próprias'!I107</f>
        <v>4294.8</v>
      </c>
      <c r="L111" s="15">
        <f>J111+K111</f>
        <v>4294.8</v>
      </c>
      <c r="M111" s="16">
        <f>ROUND(L111*H111,2)</f>
        <v>4294.8</v>
      </c>
      <c r="N111" s="17">
        <v>0.24390000000000001</v>
      </c>
      <c r="O111" s="16">
        <f>ROUND((1+N111)*H111*J111,2)</f>
        <v>0</v>
      </c>
      <c r="P111" s="16">
        <f>ROUND((1+N111)*H111*K111,2)</f>
        <v>5342.3</v>
      </c>
      <c r="Q111" s="16">
        <f>ROUND(O111+P111,2)</f>
        <v>5342.3</v>
      </c>
    </row>
    <row r="112" spans="2:44" ht="20.25" customHeight="1" x14ac:dyDescent="0.25">
      <c r="B112" s="68" t="s">
        <v>206</v>
      </c>
      <c r="C112" s="69"/>
      <c r="D112" s="69"/>
      <c r="E112" s="69"/>
      <c r="F112" s="69"/>
      <c r="G112" s="69"/>
      <c r="H112" s="69"/>
      <c r="I112" s="69"/>
      <c r="J112" s="69"/>
      <c r="K112" s="69"/>
      <c r="L112" s="69"/>
      <c r="M112" s="69"/>
      <c r="N112" s="69"/>
      <c r="O112" s="31">
        <f>SUM(O109:O109)</f>
        <v>21531.91</v>
      </c>
      <c r="P112" s="31">
        <f>SUM(P109:P109)</f>
        <v>1020</v>
      </c>
      <c r="Q112" s="31">
        <f>SUM(Q109:Q109)</f>
        <v>22551.91</v>
      </c>
    </row>
    <row r="113" spans="2:44" ht="20.25" customHeight="1" x14ac:dyDescent="0.25">
      <c r="B113" s="24">
        <v>17</v>
      </c>
      <c r="C113" s="8" t="s">
        <v>88</v>
      </c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9"/>
      <c r="R113" s="10"/>
      <c r="S113" s="10"/>
      <c r="T113" s="10"/>
      <c r="U113" s="10"/>
      <c r="V113" s="10"/>
      <c r="W113" s="10"/>
      <c r="X113" s="10"/>
      <c r="Y113" s="10"/>
      <c r="Z113" s="2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</row>
    <row r="114" spans="2:44" ht="20.25" customHeight="1" x14ac:dyDescent="0.25">
      <c r="B114" s="32" t="s">
        <v>207</v>
      </c>
      <c r="C114" s="25">
        <v>97621</v>
      </c>
      <c r="D114" s="70" t="s">
        <v>208</v>
      </c>
      <c r="E114" s="71"/>
      <c r="F114" s="71"/>
      <c r="G114" s="72"/>
      <c r="H114" s="13">
        <f>[1]Memorial!E149</f>
        <v>0.24299999999999999</v>
      </c>
      <c r="I114" s="33" t="s">
        <v>37</v>
      </c>
      <c r="J114" s="34">
        <v>22.08</v>
      </c>
      <c r="K114" s="34">
        <v>69.069999999999993</v>
      </c>
      <c r="L114" s="34">
        <f t="shared" ref="L114:L117" si="34">J114+K114</f>
        <v>91.149999999999991</v>
      </c>
      <c r="M114" s="35">
        <f t="shared" ref="M114:M117" si="35">ROUND(L114*H114,2)</f>
        <v>22.15</v>
      </c>
      <c r="N114" s="36">
        <v>0.24390000000000001</v>
      </c>
      <c r="O114" s="35">
        <f t="shared" ref="O114:O117" si="36">ROUND((1+N114)*H114*J114,2)</f>
        <v>6.67</v>
      </c>
      <c r="P114" s="35">
        <f t="shared" ref="P114:P117" si="37">ROUND((1+N114)*H114*K114,2)</f>
        <v>20.88</v>
      </c>
      <c r="Q114" s="35">
        <f>ROUND(O114+P114,2)</f>
        <v>27.55</v>
      </c>
    </row>
    <row r="115" spans="2:44" ht="33" customHeight="1" x14ac:dyDescent="0.25">
      <c r="B115" s="32" t="s">
        <v>209</v>
      </c>
      <c r="C115" s="25">
        <v>94569</v>
      </c>
      <c r="D115" s="76" t="s">
        <v>210</v>
      </c>
      <c r="E115" s="76"/>
      <c r="F115" s="76"/>
      <c r="G115" s="76"/>
      <c r="H115" s="13">
        <f>[1]Memorial!E151</f>
        <v>1.2800000000000002</v>
      </c>
      <c r="I115" s="33" t="s">
        <v>29</v>
      </c>
      <c r="J115" s="34">
        <v>494.67</v>
      </c>
      <c r="K115" s="34">
        <v>38.94</v>
      </c>
      <c r="L115" s="34">
        <f t="shared" si="34"/>
        <v>533.61</v>
      </c>
      <c r="M115" s="35">
        <f t="shared" si="35"/>
        <v>683.02</v>
      </c>
      <c r="N115" s="36">
        <v>0.24390000000000001</v>
      </c>
      <c r="O115" s="35">
        <f t="shared" si="36"/>
        <v>787.61</v>
      </c>
      <c r="P115" s="35">
        <f t="shared" si="37"/>
        <v>62</v>
      </c>
      <c r="Q115" s="35">
        <f>ROUND(O115+P115,2)</f>
        <v>849.61</v>
      </c>
    </row>
    <row r="116" spans="2:44" ht="22.5" customHeight="1" x14ac:dyDescent="0.25">
      <c r="B116" s="32" t="s">
        <v>211</v>
      </c>
      <c r="C116" s="25">
        <v>94587</v>
      </c>
      <c r="D116" s="76" t="s">
        <v>212</v>
      </c>
      <c r="E116" s="76"/>
      <c r="F116" s="76"/>
      <c r="G116" s="76"/>
      <c r="H116" s="13">
        <f>[1]Memorial!E153</f>
        <v>7.2</v>
      </c>
      <c r="I116" s="33" t="s">
        <v>63</v>
      </c>
      <c r="J116" s="34">
        <v>54.51</v>
      </c>
      <c r="K116" s="34">
        <v>15.26</v>
      </c>
      <c r="L116" s="34">
        <f t="shared" si="34"/>
        <v>69.77</v>
      </c>
      <c r="M116" s="35">
        <f t="shared" si="35"/>
        <v>502.34</v>
      </c>
      <c r="N116" s="36">
        <v>0.24390000000000001</v>
      </c>
      <c r="O116" s="35">
        <f t="shared" si="36"/>
        <v>488.2</v>
      </c>
      <c r="P116" s="35">
        <f t="shared" si="37"/>
        <v>136.66999999999999</v>
      </c>
      <c r="Q116" s="35">
        <f>ROUND(O116+P116,2)</f>
        <v>624.87</v>
      </c>
    </row>
    <row r="117" spans="2:44" ht="28.5" customHeight="1" x14ac:dyDescent="0.25">
      <c r="B117" s="32" t="s">
        <v>213</v>
      </c>
      <c r="C117" s="25">
        <v>102179</v>
      </c>
      <c r="D117" s="76" t="s">
        <v>214</v>
      </c>
      <c r="E117" s="76"/>
      <c r="F117" s="76"/>
      <c r="G117" s="76"/>
      <c r="H117" s="13">
        <f>[1]Memorial!E155</f>
        <v>1.2800000000000002</v>
      </c>
      <c r="I117" s="33" t="s">
        <v>29</v>
      </c>
      <c r="J117" s="34">
        <v>201.38</v>
      </c>
      <c r="K117" s="34">
        <v>44.49</v>
      </c>
      <c r="L117" s="34">
        <f t="shared" si="34"/>
        <v>245.87</v>
      </c>
      <c r="M117" s="35">
        <f t="shared" si="35"/>
        <v>314.70999999999998</v>
      </c>
      <c r="N117" s="36">
        <v>0.24390000000000001</v>
      </c>
      <c r="O117" s="35">
        <f t="shared" si="36"/>
        <v>320.64</v>
      </c>
      <c r="P117" s="35">
        <f t="shared" si="37"/>
        <v>70.84</v>
      </c>
      <c r="Q117" s="35">
        <f>ROUND(O117+P117,2)</f>
        <v>391.48</v>
      </c>
    </row>
    <row r="118" spans="2:44" ht="20.25" customHeight="1" x14ac:dyDescent="0.25">
      <c r="B118" s="68" t="s">
        <v>215</v>
      </c>
      <c r="C118" s="69"/>
      <c r="D118" s="69"/>
      <c r="E118" s="69"/>
      <c r="F118" s="69"/>
      <c r="G118" s="69"/>
      <c r="H118" s="69"/>
      <c r="I118" s="69"/>
      <c r="J118" s="69"/>
      <c r="K118" s="69"/>
      <c r="L118" s="69"/>
      <c r="M118" s="69"/>
      <c r="N118" s="69"/>
      <c r="O118" s="31">
        <f>SUM(O114:O117)</f>
        <v>1603.12</v>
      </c>
      <c r="P118" s="31">
        <f>SUM(P114:P117)</f>
        <v>290.39</v>
      </c>
      <c r="Q118" s="31">
        <f>SUM(Q114:Q117)</f>
        <v>1893.51</v>
      </c>
    </row>
    <row r="119" spans="2:44" ht="20.25" customHeight="1" x14ac:dyDescent="0.25">
      <c r="B119" s="24">
        <v>18</v>
      </c>
      <c r="C119" s="8" t="s">
        <v>216</v>
      </c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9"/>
      <c r="R119" s="10"/>
      <c r="S119" s="10"/>
      <c r="T119" s="10"/>
      <c r="U119" s="10"/>
      <c r="V119" s="10"/>
      <c r="W119" s="10"/>
      <c r="X119" s="10"/>
      <c r="Y119" s="10"/>
      <c r="Z119" s="2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</row>
    <row r="120" spans="2:44" s="20" customFormat="1" ht="18.75" customHeight="1" x14ac:dyDescent="0.25">
      <c r="B120" s="32" t="s">
        <v>217</v>
      </c>
      <c r="C120" s="37">
        <v>99803</v>
      </c>
      <c r="D120" s="70" t="s">
        <v>218</v>
      </c>
      <c r="E120" s="71"/>
      <c r="F120" s="71"/>
      <c r="G120" s="72"/>
      <c r="H120" s="13">
        <v>145</v>
      </c>
      <c r="I120" s="33" t="s">
        <v>37</v>
      </c>
      <c r="J120" s="34">
        <v>0.38</v>
      </c>
      <c r="K120" s="34">
        <v>1.27</v>
      </c>
      <c r="L120" s="34">
        <f>J120+K120</f>
        <v>1.65</v>
      </c>
      <c r="M120" s="35">
        <f>ROUND(L120*H120,2)</f>
        <v>239.25</v>
      </c>
      <c r="N120" s="36">
        <v>0.24390000000000001</v>
      </c>
      <c r="O120" s="35">
        <f>ROUND((1+N120)*H120*J120,2)</f>
        <v>68.540000000000006</v>
      </c>
      <c r="P120" s="35">
        <f>ROUND((1+N120)*H120*K120,2)</f>
        <v>229.06</v>
      </c>
      <c r="Q120" s="35">
        <f>ROUND(O120+P120,2)</f>
        <v>297.60000000000002</v>
      </c>
      <c r="R120" s="26"/>
      <c r="S120" s="10"/>
      <c r="T120" s="10"/>
      <c r="U120" s="10"/>
      <c r="V120" s="10"/>
      <c r="W120" s="10"/>
      <c r="X120" s="10"/>
      <c r="Y120" s="10"/>
      <c r="Z120" s="18"/>
      <c r="AA120" s="19"/>
      <c r="AB120" s="19"/>
      <c r="AC120" s="19"/>
      <c r="AD120" s="19"/>
      <c r="AE120" s="19"/>
      <c r="AF120" s="19"/>
      <c r="AG120" s="19"/>
      <c r="AH120" s="19"/>
      <c r="AI120" s="19"/>
      <c r="AJ120" s="19"/>
      <c r="AK120" s="19"/>
      <c r="AL120" s="19"/>
      <c r="AM120" s="19"/>
      <c r="AN120" s="19"/>
      <c r="AO120" s="19"/>
      <c r="AP120" s="19"/>
      <c r="AQ120" s="19"/>
      <c r="AR120" s="19"/>
    </row>
    <row r="121" spans="2:44" s="20" customFormat="1" ht="18.75" customHeight="1" x14ac:dyDescent="0.25">
      <c r="B121" s="11" t="s">
        <v>219</v>
      </c>
      <c r="C121" s="25">
        <v>72897</v>
      </c>
      <c r="D121" s="70" t="s">
        <v>220</v>
      </c>
      <c r="E121" s="71"/>
      <c r="F121" s="71"/>
      <c r="G121" s="72"/>
      <c r="H121" s="13">
        <v>145</v>
      </c>
      <c r="I121" s="14" t="s">
        <v>37</v>
      </c>
      <c r="J121" s="15">
        <f>4.12+3.48</f>
        <v>7.6</v>
      </c>
      <c r="K121" s="15">
        <v>12.82</v>
      </c>
      <c r="L121" s="15">
        <f>J121+K121</f>
        <v>20.420000000000002</v>
      </c>
      <c r="M121" s="16">
        <f>ROUND(L121*H121,2)</f>
        <v>2960.9</v>
      </c>
      <c r="N121" s="17">
        <v>0.24390000000000001</v>
      </c>
      <c r="O121" s="16">
        <f>ROUND((1+N121)*H121*J121,2)</f>
        <v>1370.78</v>
      </c>
      <c r="P121" s="16">
        <f>ROUND((1+N121)*H121*K121,2)</f>
        <v>2312.29</v>
      </c>
      <c r="Q121" s="16">
        <f>ROUND(O121+P121,2)</f>
        <v>3683.07</v>
      </c>
      <c r="R121" s="26"/>
      <c r="S121" s="10"/>
      <c r="T121" s="10"/>
      <c r="U121" s="10"/>
      <c r="V121" s="10"/>
      <c r="W121" s="10"/>
      <c r="X121" s="10"/>
      <c r="Y121" s="10"/>
      <c r="Z121" s="18"/>
      <c r="AA121" s="19"/>
      <c r="AB121" s="19"/>
      <c r="AC121" s="19"/>
      <c r="AD121" s="19"/>
      <c r="AE121" s="19"/>
      <c r="AF121" s="19"/>
      <c r="AG121" s="19"/>
      <c r="AH121" s="19"/>
      <c r="AI121" s="19"/>
      <c r="AJ121" s="19"/>
      <c r="AK121" s="19"/>
      <c r="AL121" s="19"/>
      <c r="AM121" s="19"/>
      <c r="AN121" s="19"/>
      <c r="AO121" s="19"/>
      <c r="AP121" s="19"/>
      <c r="AQ121" s="19"/>
      <c r="AR121" s="19"/>
    </row>
    <row r="122" spans="2:44" ht="20.25" customHeight="1" x14ac:dyDescent="0.25">
      <c r="B122" s="68" t="s">
        <v>221</v>
      </c>
      <c r="C122" s="69"/>
      <c r="D122" s="69"/>
      <c r="E122" s="69"/>
      <c r="F122" s="69"/>
      <c r="G122" s="69"/>
      <c r="H122" s="69"/>
      <c r="I122" s="69"/>
      <c r="J122" s="69"/>
      <c r="K122" s="69"/>
      <c r="L122" s="69"/>
      <c r="M122" s="69"/>
      <c r="N122" s="69"/>
      <c r="O122" s="31">
        <f>SUM(O120:O121)</f>
        <v>1439.32</v>
      </c>
      <c r="P122" s="31">
        <f>SUM(P120:P121)</f>
        <v>2541.35</v>
      </c>
      <c r="Q122" s="31">
        <f>SUM(Q120:Q121)</f>
        <v>3980.67</v>
      </c>
    </row>
    <row r="123" spans="2:44" ht="30.75" customHeight="1" x14ac:dyDescent="0.25">
      <c r="B123" s="73" t="s">
        <v>222</v>
      </c>
      <c r="C123" s="74"/>
      <c r="D123" s="74"/>
      <c r="E123" s="74"/>
      <c r="F123" s="74"/>
      <c r="G123" s="74"/>
      <c r="H123" s="74"/>
      <c r="I123" s="74"/>
      <c r="J123" s="74"/>
      <c r="K123" s="74"/>
      <c r="L123" s="74"/>
      <c r="M123" s="74"/>
      <c r="N123" s="75"/>
      <c r="O123" s="38">
        <f>O10+O17+O24+O31+O35+O43+O48+O54+O63+O73+O81+O88+O92+O98+O106+O112+O118+O122</f>
        <v>131649.82</v>
      </c>
      <c r="P123" s="38">
        <f>P10+P17+P24+P31+P35+P43+P48+P54+P63+P73+P81+P88+P92+P98+P106+P112+P118+P122</f>
        <v>54772.829999999994</v>
      </c>
      <c r="Q123" s="38">
        <f>Q10+Q17+Q24+Q31+Q35+Q43+Q48+Q54+Q63+Q73+Q81+Q88+Q92+Q98+Q106+Q112+Q118+Q122</f>
        <v>186422.65</v>
      </c>
      <c r="R123" s="26"/>
      <c r="S123" s="10"/>
      <c r="T123" s="10"/>
      <c r="U123" s="10"/>
      <c r="V123" s="10"/>
      <c r="W123" s="10"/>
      <c r="X123" s="10"/>
      <c r="Y123" s="10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</row>
    <row r="124" spans="2:44" ht="25.5" customHeight="1" x14ac:dyDescent="0.25">
      <c r="B124" s="39"/>
      <c r="C124" s="40"/>
      <c r="D124" s="40"/>
      <c r="E124" s="40"/>
      <c r="F124" s="40"/>
      <c r="G124" s="40"/>
      <c r="H124" s="41"/>
      <c r="I124" s="42"/>
      <c r="J124" s="43"/>
      <c r="K124" s="43"/>
      <c r="L124" s="43"/>
      <c r="M124" s="43"/>
      <c r="N124" s="43"/>
      <c r="O124" s="43"/>
      <c r="P124" s="43"/>
      <c r="Q124" s="43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</row>
    <row r="125" spans="2:44" ht="15" customHeight="1" x14ac:dyDescent="0.25">
      <c r="B125" s="39"/>
      <c r="C125" s="65" t="s">
        <v>223</v>
      </c>
      <c r="D125" s="65"/>
      <c r="E125" s="44"/>
      <c r="F125" s="44"/>
      <c r="G125" s="44"/>
      <c r="H125" s="45"/>
      <c r="I125" s="46"/>
      <c r="J125" s="43"/>
      <c r="K125" s="43"/>
      <c r="L125" s="43"/>
      <c r="M125" s="43"/>
      <c r="N125" s="43"/>
      <c r="O125" s="43"/>
      <c r="P125" s="43"/>
      <c r="Q125" s="43"/>
      <c r="R125" s="47"/>
      <c r="S125" s="47"/>
      <c r="T125" s="47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</row>
    <row r="126" spans="2:44" ht="15" customHeight="1" x14ac:dyDescent="0.25">
      <c r="B126" s="39"/>
      <c r="C126" s="63" t="s">
        <v>224</v>
      </c>
      <c r="D126" s="63"/>
      <c r="E126" s="67" t="s">
        <v>225</v>
      </c>
      <c r="F126" s="67"/>
      <c r="G126" s="48"/>
      <c r="H126" s="45"/>
      <c r="I126" s="46"/>
      <c r="J126" s="43"/>
      <c r="K126" s="49"/>
      <c r="L126" s="43"/>
      <c r="M126" s="49"/>
      <c r="N126" s="49"/>
      <c r="O126" s="43"/>
      <c r="P126" s="49"/>
      <c r="Q126" s="49"/>
      <c r="R126" s="47"/>
      <c r="S126" s="47"/>
      <c r="T126" s="47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</row>
    <row r="127" spans="2:44" ht="15" customHeight="1" x14ac:dyDescent="0.25">
      <c r="B127" s="39"/>
      <c r="C127" s="63" t="s">
        <v>226</v>
      </c>
      <c r="D127" s="63"/>
      <c r="E127" s="67" t="s">
        <v>227</v>
      </c>
      <c r="F127" s="67"/>
      <c r="G127" s="50"/>
      <c r="H127" s="51"/>
      <c r="I127" s="46"/>
      <c r="J127" s="43"/>
      <c r="K127" s="40"/>
      <c r="L127" s="43"/>
      <c r="M127" s="40"/>
      <c r="N127" s="40"/>
      <c r="O127" s="43"/>
      <c r="P127" s="40"/>
      <c r="Q127" s="49"/>
      <c r="R127" s="47"/>
      <c r="S127" s="47"/>
      <c r="T127" s="47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</row>
    <row r="128" spans="2:44" ht="15" customHeight="1" x14ac:dyDescent="0.25">
      <c r="B128" s="39"/>
      <c r="C128" s="63" t="s">
        <v>228</v>
      </c>
      <c r="D128" s="63"/>
      <c r="E128" s="64">
        <v>1.1061000000000001</v>
      </c>
      <c r="F128" s="64"/>
      <c r="G128" s="48"/>
      <c r="H128" s="41"/>
      <c r="I128" s="42"/>
      <c r="J128" s="43"/>
      <c r="K128" s="49"/>
      <c r="L128" s="43"/>
      <c r="M128" s="49"/>
      <c r="N128" s="49"/>
      <c r="O128" s="43"/>
      <c r="P128" s="49"/>
      <c r="Q128" s="49"/>
      <c r="R128" s="47"/>
      <c r="S128" s="47"/>
      <c r="T128" s="47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</row>
    <row r="129" spans="2:37" ht="15" customHeight="1" x14ac:dyDescent="0.25">
      <c r="B129" s="39"/>
      <c r="C129" s="63" t="s">
        <v>229</v>
      </c>
      <c r="D129" s="63"/>
      <c r="E129" s="64">
        <v>0.24390000000000001</v>
      </c>
      <c r="F129" s="64"/>
      <c r="G129" s="48"/>
      <c r="H129" s="45"/>
      <c r="I129" s="46"/>
      <c r="J129" s="43"/>
      <c r="K129" s="49"/>
      <c r="L129" s="43"/>
      <c r="M129" s="49"/>
      <c r="N129" s="49"/>
      <c r="O129" s="43"/>
      <c r="P129" s="49"/>
      <c r="Q129" s="49"/>
      <c r="R129" s="47"/>
      <c r="S129" s="47"/>
      <c r="T129" s="47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</row>
    <row r="130" spans="2:37" ht="18.75" customHeight="1" x14ac:dyDescent="0.25">
      <c r="B130" s="39"/>
      <c r="C130" s="63" t="s">
        <v>230</v>
      </c>
      <c r="D130" s="63"/>
      <c r="E130" s="65" t="s">
        <v>231</v>
      </c>
      <c r="F130" s="65"/>
      <c r="G130" s="65"/>
      <c r="H130" s="45"/>
      <c r="I130" s="46"/>
      <c r="J130" s="49"/>
      <c r="K130" s="49"/>
      <c r="L130" s="49"/>
      <c r="M130" s="49"/>
      <c r="N130" s="49"/>
      <c r="O130" s="49"/>
      <c r="P130" s="49"/>
      <c r="Q130" s="49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</row>
    <row r="131" spans="2:37" ht="15" customHeight="1" x14ac:dyDescent="0.25">
      <c r="B131" s="39"/>
      <c r="C131" s="40"/>
      <c r="D131" s="40"/>
      <c r="E131" s="40"/>
      <c r="F131" s="40"/>
      <c r="G131" s="40"/>
      <c r="H131" s="41"/>
      <c r="I131" s="42"/>
      <c r="J131" s="49"/>
      <c r="K131" s="49"/>
      <c r="L131" s="49"/>
      <c r="M131" s="66" t="s">
        <v>232</v>
      </c>
      <c r="N131" s="66"/>
      <c r="O131" s="66"/>
      <c r="P131" s="66"/>
      <c r="Q131" s="66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</row>
    <row r="132" spans="2:37" ht="15" customHeight="1" x14ac:dyDescent="0.25">
      <c r="B132" s="39"/>
      <c r="C132" s="40"/>
      <c r="D132" s="40"/>
      <c r="E132" s="40"/>
      <c r="F132" s="40"/>
      <c r="G132" s="40"/>
      <c r="H132" s="41"/>
      <c r="I132" s="42"/>
      <c r="J132" s="42"/>
      <c r="K132" s="42"/>
      <c r="L132" s="42"/>
      <c r="M132" s="42"/>
      <c r="N132" s="42"/>
      <c r="O132" s="42"/>
      <c r="P132" s="42"/>
      <c r="Q132" s="43"/>
      <c r="R132" s="1"/>
      <c r="S132" s="1"/>
      <c r="T132" s="1"/>
      <c r="U132" s="1"/>
      <c r="V132" s="1"/>
      <c r="W132" s="1"/>
      <c r="X132" s="1"/>
      <c r="Y132" s="1"/>
      <c r="Z132" s="1" t="s">
        <v>233</v>
      </c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</row>
    <row r="133" spans="2:37" ht="15" customHeight="1" x14ac:dyDescent="0.25">
      <c r="B133" s="39"/>
      <c r="C133" s="52"/>
      <c r="D133" s="52"/>
      <c r="E133" s="52"/>
      <c r="F133" s="52"/>
      <c r="G133" s="52"/>
      <c r="H133" s="53"/>
      <c r="I133" s="54"/>
      <c r="J133" s="55"/>
      <c r="K133" s="55"/>
      <c r="L133" s="55"/>
      <c r="M133" s="55"/>
      <c r="N133" s="55"/>
      <c r="O133" s="55"/>
      <c r="P133" s="55"/>
      <c r="Q133" s="55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</row>
    <row r="134" spans="2:37" ht="15" customHeight="1" x14ac:dyDescent="0.25">
      <c r="B134" s="39"/>
      <c r="C134" s="62"/>
      <c r="D134" s="62"/>
      <c r="E134" s="62"/>
      <c r="F134" s="62"/>
      <c r="G134" s="62"/>
      <c r="H134" s="62"/>
      <c r="I134" s="62"/>
      <c r="J134" s="62"/>
      <c r="K134" s="62"/>
      <c r="L134" s="55"/>
      <c r="M134" s="55"/>
      <c r="N134" s="55"/>
      <c r="O134" s="55"/>
      <c r="P134" s="55"/>
      <c r="Q134" s="55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</row>
    <row r="135" spans="2:37" ht="15" customHeight="1" x14ac:dyDescent="0.25">
      <c r="B135" s="39"/>
      <c r="C135" s="62"/>
      <c r="D135" s="62"/>
      <c r="E135" s="62"/>
      <c r="F135" s="62"/>
      <c r="G135" s="62"/>
      <c r="H135" s="62"/>
      <c r="I135" s="62"/>
      <c r="J135" s="62"/>
      <c r="K135" s="62"/>
      <c r="L135" s="55"/>
      <c r="M135" s="55"/>
      <c r="N135" s="55"/>
      <c r="O135" s="55"/>
      <c r="P135" s="55"/>
      <c r="Q135" s="55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</row>
    <row r="136" spans="2:37" ht="15" customHeight="1" x14ac:dyDescent="0.25">
      <c r="B136" s="56"/>
      <c r="C136" s="1"/>
      <c r="D136" s="1"/>
      <c r="E136" s="1"/>
      <c r="F136" s="1"/>
      <c r="G136" s="1"/>
      <c r="H136" s="57"/>
      <c r="I136" s="5"/>
      <c r="J136" s="58"/>
      <c r="K136" s="58"/>
      <c r="L136" s="58"/>
      <c r="M136" s="58"/>
      <c r="N136" s="58"/>
      <c r="O136" s="58"/>
      <c r="P136" s="58"/>
      <c r="Q136" s="58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</row>
    <row r="137" spans="2:37" ht="15" customHeight="1" x14ac:dyDescent="0.25"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</row>
    <row r="138" spans="2:37" ht="15" customHeight="1" x14ac:dyDescent="0.25"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</row>
    <row r="139" spans="2:37" ht="15" customHeight="1" x14ac:dyDescent="0.25"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</row>
    <row r="140" spans="2:37" ht="15" customHeight="1" x14ac:dyDescent="0.25"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</row>
    <row r="141" spans="2:37" ht="15" customHeight="1" x14ac:dyDescent="0.25"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</row>
    <row r="142" spans="2:37" ht="15" customHeight="1" x14ac:dyDescent="0.25"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</row>
    <row r="143" spans="2:37" ht="15" customHeight="1" x14ac:dyDescent="0.25"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</row>
    <row r="144" spans="2:37" ht="15" customHeight="1" x14ac:dyDescent="0.25"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</row>
    <row r="145" spans="18:37" ht="15" customHeight="1" x14ac:dyDescent="0.25"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</row>
    <row r="146" spans="18:37" ht="15" customHeight="1" x14ac:dyDescent="0.25"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</row>
    <row r="147" spans="18:37" ht="15" customHeight="1" x14ac:dyDescent="0.25"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</row>
    <row r="148" spans="18:37" ht="15" customHeight="1" x14ac:dyDescent="0.25"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</row>
    <row r="149" spans="18:37" ht="15" customHeight="1" x14ac:dyDescent="0.25"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</row>
    <row r="150" spans="18:37" ht="15" customHeight="1" x14ac:dyDescent="0.25"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</row>
    <row r="151" spans="18:37" ht="15" customHeight="1" x14ac:dyDescent="0.25"/>
    <row r="152" spans="18:37" ht="15" customHeight="1" x14ac:dyDescent="0.25"/>
    <row r="153" spans="18:37" ht="15" customHeight="1" x14ac:dyDescent="0.25"/>
    <row r="154" spans="18:37" ht="15" customHeight="1" x14ac:dyDescent="0.25"/>
    <row r="155" spans="18:37" ht="15" customHeight="1" x14ac:dyDescent="0.25"/>
    <row r="156" spans="18:37" ht="15" customHeight="1" x14ac:dyDescent="0.25"/>
    <row r="157" spans="18:37" ht="15" customHeight="1" x14ac:dyDescent="0.25"/>
    <row r="158" spans="18:37" ht="15" customHeight="1" x14ac:dyDescent="0.25"/>
    <row r="159" spans="18:37" ht="15" customHeight="1" x14ac:dyDescent="0.25"/>
    <row r="160" spans="18:37" ht="15" customHeight="1" x14ac:dyDescent="0.25"/>
    <row r="161" ht="15" customHeight="1" x14ac:dyDescent="0.25"/>
    <row r="162" ht="15" customHeight="1" x14ac:dyDescent="0.25"/>
    <row r="163" ht="15" customHeight="1" x14ac:dyDescent="0.25"/>
    <row r="164" ht="15" customHeight="1" x14ac:dyDescent="0.25"/>
    <row r="165" ht="15" customHeight="1" x14ac:dyDescent="0.25"/>
    <row r="166" ht="15" customHeight="1" x14ac:dyDescent="0.25"/>
    <row r="167" ht="15" customHeight="1" x14ac:dyDescent="0.25"/>
    <row r="168" ht="15" customHeight="1" x14ac:dyDescent="0.25"/>
    <row r="169" ht="15" customHeight="1" x14ac:dyDescent="0.25"/>
    <row r="170" ht="15" customHeight="1" x14ac:dyDescent="0.25"/>
    <row r="171" ht="15" customHeight="1" x14ac:dyDescent="0.25"/>
    <row r="172" ht="15" customHeight="1" x14ac:dyDescent="0.25"/>
    <row r="173" ht="15" customHeight="1" x14ac:dyDescent="0.25"/>
    <row r="174" ht="15" customHeight="1" x14ac:dyDescent="0.25"/>
    <row r="175" ht="15" customHeight="1" x14ac:dyDescent="0.25"/>
    <row r="176" ht="15" customHeight="1" x14ac:dyDescent="0.25"/>
    <row r="177" ht="15" customHeight="1" x14ac:dyDescent="0.25"/>
    <row r="178" ht="15" customHeight="1" x14ac:dyDescent="0.25"/>
    <row r="179" ht="15" customHeight="1" x14ac:dyDescent="0.25"/>
    <row r="180" ht="15" customHeight="1" x14ac:dyDescent="0.25"/>
    <row r="181" ht="15" customHeight="1" x14ac:dyDescent="0.25"/>
    <row r="182" ht="15" customHeight="1" x14ac:dyDescent="0.25"/>
    <row r="183" ht="15" customHeight="1" x14ac:dyDescent="0.25"/>
    <row r="184" ht="15" customHeight="1" x14ac:dyDescent="0.25"/>
    <row r="185" ht="15" customHeight="1" x14ac:dyDescent="0.25"/>
    <row r="186" ht="15" customHeight="1" x14ac:dyDescent="0.25"/>
    <row r="187" ht="15" customHeight="1" x14ac:dyDescent="0.25"/>
    <row r="188" ht="15" customHeight="1" x14ac:dyDescent="0.25"/>
    <row r="189" ht="15" customHeight="1" x14ac:dyDescent="0.25"/>
    <row r="190" ht="15" customHeight="1" x14ac:dyDescent="0.25"/>
    <row r="191" ht="15" customHeight="1" x14ac:dyDescent="0.25"/>
    <row r="192" ht="15" customHeight="1" x14ac:dyDescent="0.25"/>
    <row r="193" ht="15" customHeight="1" x14ac:dyDescent="0.25"/>
    <row r="194" ht="15" customHeight="1" x14ac:dyDescent="0.25"/>
    <row r="195" ht="15" customHeight="1" x14ac:dyDescent="0.25"/>
    <row r="196" ht="15" customHeight="1" x14ac:dyDescent="0.25"/>
    <row r="197" ht="15" customHeight="1" x14ac:dyDescent="0.25"/>
    <row r="198" ht="15" customHeight="1" x14ac:dyDescent="0.25"/>
    <row r="199" ht="15" customHeight="1" x14ac:dyDescent="0.25"/>
    <row r="200" ht="15" customHeight="1" x14ac:dyDescent="0.25"/>
    <row r="201" ht="15" customHeight="1" x14ac:dyDescent="0.25"/>
    <row r="202" ht="15" customHeight="1" x14ac:dyDescent="0.25"/>
    <row r="203" ht="15" customHeight="1" x14ac:dyDescent="0.25"/>
    <row r="204" ht="15" customHeight="1" x14ac:dyDescent="0.25"/>
    <row r="205" ht="15" customHeight="1" x14ac:dyDescent="0.25"/>
    <row r="206" ht="15" customHeight="1" x14ac:dyDescent="0.25"/>
    <row r="207" ht="15" customHeight="1" x14ac:dyDescent="0.25"/>
    <row r="208" ht="15" customHeight="1" x14ac:dyDescent="0.25"/>
    <row r="209" ht="15" customHeight="1" x14ac:dyDescent="0.25"/>
    <row r="210" ht="15" customHeight="1" x14ac:dyDescent="0.25"/>
    <row r="211" ht="15" customHeight="1" x14ac:dyDescent="0.25"/>
    <row r="212" ht="15" customHeight="1" x14ac:dyDescent="0.25"/>
    <row r="213" ht="15" customHeight="1" x14ac:dyDescent="0.25"/>
    <row r="214" ht="15" customHeight="1" x14ac:dyDescent="0.25"/>
    <row r="215" ht="15" customHeight="1" x14ac:dyDescent="0.25"/>
    <row r="216" ht="15" customHeight="1" x14ac:dyDescent="0.25"/>
    <row r="217" ht="15" customHeight="1" x14ac:dyDescent="0.25"/>
    <row r="218" ht="15" customHeight="1" x14ac:dyDescent="0.25"/>
    <row r="219" ht="15" customHeight="1" x14ac:dyDescent="0.25"/>
    <row r="220" ht="15" customHeight="1" x14ac:dyDescent="0.25"/>
    <row r="221" ht="15" customHeight="1" x14ac:dyDescent="0.25"/>
    <row r="222" ht="15" customHeight="1" x14ac:dyDescent="0.25"/>
    <row r="223" ht="15" customHeight="1" x14ac:dyDescent="0.25"/>
    <row r="224" ht="15" customHeight="1" x14ac:dyDescent="0.25"/>
    <row r="225" ht="15" customHeight="1" x14ac:dyDescent="0.25"/>
    <row r="226" ht="15" customHeight="1" x14ac:dyDescent="0.25"/>
    <row r="227" ht="15" customHeight="1" x14ac:dyDescent="0.25"/>
    <row r="228" ht="15" customHeight="1" x14ac:dyDescent="0.25"/>
    <row r="229" ht="15" customHeight="1" x14ac:dyDescent="0.25"/>
    <row r="230" ht="15" customHeight="1" x14ac:dyDescent="0.25"/>
    <row r="231" ht="15" customHeight="1" x14ac:dyDescent="0.25"/>
    <row r="232" ht="15" customHeight="1" x14ac:dyDescent="0.25"/>
    <row r="233" ht="15" customHeight="1" x14ac:dyDescent="0.25"/>
    <row r="234" ht="15" customHeight="1" x14ac:dyDescent="0.25"/>
    <row r="235" ht="15" customHeight="1" x14ac:dyDescent="0.25"/>
    <row r="236" ht="15" customHeight="1" x14ac:dyDescent="0.25"/>
    <row r="237" ht="15" customHeight="1" x14ac:dyDescent="0.25"/>
    <row r="238" ht="15" customHeight="1" x14ac:dyDescent="0.25"/>
    <row r="239" ht="15" customHeight="1" x14ac:dyDescent="0.25"/>
    <row r="240" ht="15" customHeight="1" x14ac:dyDescent="0.25"/>
    <row r="241" ht="15" customHeight="1" x14ac:dyDescent="0.25"/>
    <row r="242" ht="15" customHeight="1" x14ac:dyDescent="0.25"/>
    <row r="243" ht="15" customHeight="1" x14ac:dyDescent="0.25"/>
    <row r="244" ht="15" customHeight="1" x14ac:dyDescent="0.25"/>
    <row r="245" ht="15" customHeight="1" x14ac:dyDescent="0.25"/>
    <row r="246" ht="15" customHeight="1" x14ac:dyDescent="0.25"/>
    <row r="247" ht="15" customHeight="1" x14ac:dyDescent="0.25"/>
    <row r="248" ht="15" customHeight="1" x14ac:dyDescent="0.25"/>
    <row r="249" ht="15" customHeight="1" x14ac:dyDescent="0.25"/>
    <row r="250" ht="15" customHeight="1" x14ac:dyDescent="0.25"/>
    <row r="251" ht="15" customHeight="1" x14ac:dyDescent="0.25"/>
    <row r="252" ht="15" customHeight="1" x14ac:dyDescent="0.25"/>
    <row r="253" ht="15" customHeight="1" x14ac:dyDescent="0.25"/>
    <row r="254" ht="15" customHeight="1" x14ac:dyDescent="0.25"/>
    <row r="255" ht="15" customHeight="1" x14ac:dyDescent="0.25"/>
    <row r="256" ht="15" customHeight="1" x14ac:dyDescent="0.25"/>
    <row r="257" ht="15" customHeight="1" x14ac:dyDescent="0.25"/>
    <row r="258" ht="15" customHeight="1" x14ac:dyDescent="0.25"/>
    <row r="259" ht="15" customHeight="1" x14ac:dyDescent="0.25"/>
    <row r="260" ht="15" customHeight="1" x14ac:dyDescent="0.25"/>
    <row r="261" ht="15" customHeight="1" x14ac:dyDescent="0.25"/>
    <row r="262" ht="15" customHeight="1" x14ac:dyDescent="0.25"/>
    <row r="263" ht="15" customHeight="1" x14ac:dyDescent="0.25"/>
    <row r="264" ht="15" customHeight="1" x14ac:dyDescent="0.25"/>
  </sheetData>
  <mergeCells count="125">
    <mergeCell ref="J6:L6"/>
    <mergeCell ref="M6:M7"/>
    <mergeCell ref="N6:N7"/>
    <mergeCell ref="O6:Q6"/>
    <mergeCell ref="D9:G9"/>
    <mergeCell ref="B10:N10"/>
    <mergeCell ref="B1:Q1"/>
    <mergeCell ref="B2:Q2"/>
    <mergeCell ref="B3:Q3"/>
    <mergeCell ref="B4:Q4"/>
    <mergeCell ref="B5:Q5"/>
    <mergeCell ref="B6:B7"/>
    <mergeCell ref="C6:C7"/>
    <mergeCell ref="D6:G7"/>
    <mergeCell ref="H6:H7"/>
    <mergeCell ref="I6:I7"/>
    <mergeCell ref="D19:G19"/>
    <mergeCell ref="D20:G20"/>
    <mergeCell ref="D21:G21"/>
    <mergeCell ref="D22:G22"/>
    <mergeCell ref="D23:G23"/>
    <mergeCell ref="B24:N24"/>
    <mergeCell ref="B11:E11"/>
    <mergeCell ref="D13:G13"/>
    <mergeCell ref="D14:G14"/>
    <mergeCell ref="D15:G15"/>
    <mergeCell ref="D16:G16"/>
    <mergeCell ref="B17:N17"/>
    <mergeCell ref="D33:G33"/>
    <mergeCell ref="D34:G34"/>
    <mergeCell ref="B35:N35"/>
    <mergeCell ref="D37:G37"/>
    <mergeCell ref="D38:G38"/>
    <mergeCell ref="D39:G39"/>
    <mergeCell ref="D26:G26"/>
    <mergeCell ref="D27:G27"/>
    <mergeCell ref="D28:G28"/>
    <mergeCell ref="D29:G29"/>
    <mergeCell ref="D30:G30"/>
    <mergeCell ref="B31:N31"/>
    <mergeCell ref="D47:G47"/>
    <mergeCell ref="B48:N48"/>
    <mergeCell ref="B49:C49"/>
    <mergeCell ref="D51:G51"/>
    <mergeCell ref="D52:G52"/>
    <mergeCell ref="D53:G53"/>
    <mergeCell ref="D40:G40"/>
    <mergeCell ref="D41:G41"/>
    <mergeCell ref="D42:G42"/>
    <mergeCell ref="B43:N43"/>
    <mergeCell ref="D45:G45"/>
    <mergeCell ref="D46:G46"/>
    <mergeCell ref="D61:G61"/>
    <mergeCell ref="D62:G62"/>
    <mergeCell ref="B63:N63"/>
    <mergeCell ref="D65:G65"/>
    <mergeCell ref="D66:G66"/>
    <mergeCell ref="D67:G67"/>
    <mergeCell ref="B54:N54"/>
    <mergeCell ref="D56:G56"/>
    <mergeCell ref="D57:G57"/>
    <mergeCell ref="D58:G58"/>
    <mergeCell ref="D59:G59"/>
    <mergeCell ref="D60:G60"/>
    <mergeCell ref="D75:G75"/>
    <mergeCell ref="D76:G76"/>
    <mergeCell ref="D77:G77"/>
    <mergeCell ref="D78:G78"/>
    <mergeCell ref="D79:G79"/>
    <mergeCell ref="D80:G80"/>
    <mergeCell ref="D68:G68"/>
    <mergeCell ref="D69:G69"/>
    <mergeCell ref="D70:G70"/>
    <mergeCell ref="D71:G71"/>
    <mergeCell ref="D72:G72"/>
    <mergeCell ref="B73:N73"/>
    <mergeCell ref="B88:N88"/>
    <mergeCell ref="D90:G90"/>
    <mergeCell ref="D91:G91"/>
    <mergeCell ref="B92:N92"/>
    <mergeCell ref="D94:G94"/>
    <mergeCell ref="D95:G95"/>
    <mergeCell ref="B81:N81"/>
    <mergeCell ref="D83:G83"/>
    <mergeCell ref="D84:G84"/>
    <mergeCell ref="D85:G85"/>
    <mergeCell ref="D86:G86"/>
    <mergeCell ref="D87:G87"/>
    <mergeCell ref="D103:G103"/>
    <mergeCell ref="D104:G104"/>
    <mergeCell ref="D105:G105"/>
    <mergeCell ref="B106:N106"/>
    <mergeCell ref="D109:G109"/>
    <mergeCell ref="D110:G110"/>
    <mergeCell ref="D96:G96"/>
    <mergeCell ref="D97:G97"/>
    <mergeCell ref="B98:N98"/>
    <mergeCell ref="D100:G100"/>
    <mergeCell ref="D101:G101"/>
    <mergeCell ref="D102:G102"/>
    <mergeCell ref="B118:N118"/>
    <mergeCell ref="D120:G120"/>
    <mergeCell ref="D121:G121"/>
    <mergeCell ref="B122:N122"/>
    <mergeCell ref="B123:N123"/>
    <mergeCell ref="C125:D125"/>
    <mergeCell ref="D111:G111"/>
    <mergeCell ref="B112:N112"/>
    <mergeCell ref="D114:G114"/>
    <mergeCell ref="D115:G115"/>
    <mergeCell ref="D116:G116"/>
    <mergeCell ref="D117:G117"/>
    <mergeCell ref="C135:K135"/>
    <mergeCell ref="C129:D129"/>
    <mergeCell ref="E129:F129"/>
    <mergeCell ref="C130:D130"/>
    <mergeCell ref="E130:G130"/>
    <mergeCell ref="M131:Q131"/>
    <mergeCell ref="C134:K134"/>
    <mergeCell ref="C126:D126"/>
    <mergeCell ref="E126:F126"/>
    <mergeCell ref="C127:D127"/>
    <mergeCell ref="E127:F127"/>
    <mergeCell ref="C128:D128"/>
    <mergeCell ref="E128:F128"/>
  </mergeCells>
  <pageMargins left="0.78740157480314965" right="0.59055118110236227" top="1.1811023622047245" bottom="0.78740157480314965" header="0.31496062992125984" footer="0.31496062992125984"/>
  <pageSetup paperSize="9" scale="50" fitToHeight="0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MATERIAL + MÃO DE OBRA 09.08.21</vt:lpstr>
      <vt:lpstr>'MATERIAL + MÃO DE OBRA 09.08.21'!Area_de_impressao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Paula Orvana Guimarães Wiebbelling</dc:creator>
  <cp:lastModifiedBy>Cristiane Oliveira</cp:lastModifiedBy>
  <dcterms:created xsi:type="dcterms:W3CDTF">2021-09-02T11:57:53Z</dcterms:created>
  <dcterms:modified xsi:type="dcterms:W3CDTF">2021-09-03T17:28:31Z</dcterms:modified>
</cp:coreProperties>
</file>